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65491" windowWidth="4965" windowHeight="6540" tabRatio="700" activeTab="0"/>
  </bookViews>
  <sheets>
    <sheet name="Eingabe der Werte" sheetId="1" r:id="rId1"/>
    <sheet name="Modellrechnung" sheetId="2" r:id="rId2"/>
    <sheet name="Kennwerte Gtz Verknüpfung" sheetId="3" r:id="rId3"/>
  </sheets>
  <definedNames>
    <definedName name="_xlnm.Print_Area" localSheetId="1">'Modellrechnung'!$A$1:$I$188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J61" authorId="0">
      <text>
        <r>
          <rPr>
            <b/>
            <sz val="8"/>
            <rFont val="Tahoma"/>
            <family val="0"/>
          </rPr>
          <t xml:space="preserve">Die Gradtagzahl Gtz für die Heizperiode ist die Summe der Differenz zwischen der mittleren Raumtemperatur von 20 °C und den Tagesmitteln der
Lufttemperatur über alle Heiztage, die zwischen Beginn und Ende der Heizperiode liegen.
</t>
        </r>
      </text>
    </comment>
    <comment ref="J70" authorId="0">
      <text>
        <r>
          <rPr>
            <b/>
            <sz val="8"/>
            <rFont val="Tahoma"/>
            <family val="0"/>
          </rPr>
          <t>Das Tagesmittel der Außentemperatur wird errechnet aus täglich drei Lufttemperaturmessungen um 7, 14 und 21 Uhr mittlerer Ortszeit (MOZ).</t>
        </r>
      </text>
    </comment>
  </commentList>
</comments>
</file>

<file path=xl/sharedStrings.xml><?xml version="1.0" encoding="utf-8"?>
<sst xmlns="http://schemas.openxmlformats.org/spreadsheetml/2006/main" count="343" uniqueCount="254">
  <si>
    <t>Warmwasserbereitung</t>
  </si>
  <si>
    <r>
      <t>Adresse:</t>
    </r>
    <r>
      <rPr>
        <sz val="10"/>
        <rFont val="Arial"/>
        <family val="0"/>
      </rPr>
      <t xml:space="preserve"> </t>
    </r>
  </si>
  <si>
    <t>Name der Schule:</t>
  </si>
  <si>
    <t>Straße, Nr.:</t>
  </si>
  <si>
    <t>PLZ, Ort:</t>
  </si>
  <si>
    <r>
      <t>Ansprechpartner:</t>
    </r>
    <r>
      <rPr>
        <sz val="10"/>
        <rFont val="Arial"/>
        <family val="0"/>
      </rPr>
      <t xml:space="preserve"> </t>
    </r>
  </si>
  <si>
    <t>Tel.-Nr.:</t>
  </si>
  <si>
    <r>
      <t>Erläuterungen:</t>
    </r>
    <r>
      <rPr>
        <b/>
        <sz val="10"/>
        <rFont val="Arial"/>
        <family val="2"/>
      </rPr>
      <t xml:space="preserve"> </t>
    </r>
  </si>
  <si>
    <t>Beachte: immer 365 Tage</t>
  </si>
  <si>
    <t>von:</t>
  </si>
  <si>
    <t>bis:</t>
  </si>
  <si>
    <t>1. Jahr</t>
  </si>
  <si>
    <t>2. Jahr</t>
  </si>
  <si>
    <t>3. Jahr</t>
  </si>
  <si>
    <t>4. Jahr</t>
  </si>
  <si>
    <t>5. Jahr</t>
  </si>
  <si>
    <t>Arbeitspreis DM/MWh:</t>
  </si>
  <si>
    <t>Verrechnungsleistung MW:</t>
  </si>
  <si>
    <t>LeistungspreisDM/MWh:</t>
  </si>
  <si>
    <t>Fernwärme / Heizung</t>
  </si>
  <si>
    <t>gemessener Verbrauch MWh/a:</t>
  </si>
  <si>
    <t>Zählergebühren DM/a:</t>
  </si>
  <si>
    <t>sonstige Kosten DM/a:</t>
  </si>
  <si>
    <t>Gradtagzahl (Gtz) Kd/a:</t>
  </si>
  <si>
    <r>
      <t>Berechnung der Gradtagzahl (Gtz):</t>
    </r>
    <r>
      <rPr>
        <sz val="8"/>
        <rFont val="Arial"/>
        <family val="2"/>
      </rPr>
      <t xml:space="preserve"> </t>
    </r>
  </si>
  <si>
    <t>Diese Liste enhält die Klimastationen des Landes Sachsen Anhalt.</t>
  </si>
  <si>
    <t xml:space="preserve">Wählen Sie die Klimastation aus, die Ihrem Standort am nähesten ist. </t>
  </si>
  <si>
    <t>Kd/a</t>
  </si>
  <si>
    <t>mit: z       Zahl der Heiztage</t>
  </si>
  <si>
    <t xml:space="preserve">       tm,n   Tagesmittel der Außentemperatur eines Heiztages</t>
  </si>
  <si>
    <t xml:space="preserve">       Gtz  Gradtagzahl der Heizperiode</t>
  </si>
  <si>
    <r>
      <t>Tagesmittel der Außentemperatur:</t>
    </r>
    <r>
      <rPr>
        <sz val="8"/>
        <rFont val="Arial"/>
        <family val="2"/>
      </rPr>
      <t xml:space="preserve"> </t>
    </r>
  </si>
  <si>
    <t xml:space="preserve"> (Gtz Projektjahr)</t>
  </si>
  <si>
    <t>Ergebnisse</t>
  </si>
  <si>
    <t>Heizwärme+WWB</t>
  </si>
  <si>
    <t>Witterungsbereinigung und Startwertermittlung Heizwärme und Warmwasserbereitung</t>
  </si>
  <si>
    <t>Jahre:</t>
  </si>
  <si>
    <t>Projektjahr</t>
  </si>
  <si>
    <t>Verrechnungsleistung MWh:</t>
  </si>
  <si>
    <t>Leistungspreis DM/MWh:</t>
  </si>
  <si>
    <t>Fernwärme/Heizung</t>
  </si>
  <si>
    <t>Verbrauch:</t>
  </si>
  <si>
    <t>Zählergebühren DM:</t>
  </si>
  <si>
    <t>sonstige Kosten DM:</t>
  </si>
  <si>
    <t>gemessener Verbrauch MWh:</t>
  </si>
  <si>
    <t>Gradtagzahlen Gtz:</t>
  </si>
  <si>
    <t>Langjähriges Mittel der</t>
  </si>
  <si>
    <t>Gradtagzahlen (Gt m):</t>
  </si>
  <si>
    <t>Formeln:</t>
  </si>
  <si>
    <t>=</t>
  </si>
  <si>
    <t>gemessener Verbrauch</t>
  </si>
  <si>
    <t>[1]</t>
  </si>
  <si>
    <t>langjähriges Mittel der Gradtagzahl</t>
  </si>
  <si>
    <t>Gradtagzahl des Aktuellen Jahres</t>
  </si>
  <si>
    <t>Startwert Heizwärme</t>
  </si>
  <si>
    <t>[2]</t>
  </si>
  <si>
    <t>Anzahl der gemessenen Jahre</t>
  </si>
  <si>
    <t>Startwert Warmwasser</t>
  </si>
  <si>
    <t>Arbeitskosten</t>
  </si>
  <si>
    <r>
      <t xml:space="preserve">Verbrauch   </t>
    </r>
    <r>
      <rPr>
        <sz val="10"/>
        <rFont val="Arial"/>
        <family val="2"/>
      </rPr>
      <t>x</t>
    </r>
    <r>
      <rPr>
        <sz val="12"/>
        <rFont val="Arial"/>
        <family val="2"/>
      </rPr>
      <t xml:space="preserve">   Arbeitspreis</t>
    </r>
  </si>
  <si>
    <t>Leistungskosten</t>
  </si>
  <si>
    <r>
      <t xml:space="preserve">Verrechnungsleistung </t>
    </r>
    <r>
      <rPr>
        <sz val="10"/>
        <rFont val="Arial"/>
        <family val="2"/>
      </rPr>
      <t xml:space="preserve"> x</t>
    </r>
    <r>
      <rPr>
        <sz val="12"/>
        <rFont val="Arial"/>
        <family val="2"/>
      </rPr>
      <t xml:space="preserve">  Leistungspreis</t>
    </r>
  </si>
  <si>
    <t>Fernwärme Heizung</t>
  </si>
  <si>
    <t>Verbrauch</t>
  </si>
  <si>
    <t>Gradtage</t>
  </si>
  <si>
    <t>Arbeits- kosten</t>
  </si>
  <si>
    <t>Leistungs-kosten</t>
  </si>
  <si>
    <t>Zähler-gebühren</t>
  </si>
  <si>
    <r>
      <t xml:space="preserve">Sonst. Kost </t>
    </r>
    <r>
      <rPr>
        <sz val="10"/>
        <rFont val="Arial"/>
        <family val="0"/>
      </rPr>
      <t>je nach Vertrag</t>
    </r>
  </si>
  <si>
    <t>Gesamt- kosten</t>
  </si>
  <si>
    <t>MWh/a</t>
  </si>
  <si>
    <t>DM/a</t>
  </si>
  <si>
    <t xml:space="preserve"> Schuljahr 1 gemessen</t>
  </si>
  <si>
    <t>Witterungsbereinigter Verbrauch</t>
  </si>
  <si>
    <t>nach [ 1 ]</t>
  </si>
  <si>
    <t>Gradtagzahl (Gtz) Sj 1</t>
  </si>
  <si>
    <t>Langjähriges Mittel der Gradttagzahlen:  Gt m</t>
  </si>
  <si>
    <t>Schuljahr 2 gemessen</t>
  </si>
  <si>
    <t>Gradtagzahl (Gtz) Sj 2</t>
  </si>
  <si>
    <t>Schuljahr 3 gemessen</t>
  </si>
  <si>
    <t>Gradtagzahl (Gtz) Sj 3</t>
  </si>
  <si>
    <t>Schuljahr 4 gemessen</t>
  </si>
  <si>
    <t>Gradtagzahl (Gtz) Sj 4</t>
  </si>
  <si>
    <t>Schuljahr 5 gemessen</t>
  </si>
  <si>
    <t>Gradtagzahl (Gtz) Sj 5</t>
  </si>
  <si>
    <t>Durchschnittlich:</t>
  </si>
  <si>
    <t>Durchschn.Verbrauch</t>
  </si>
  <si>
    <t>Durchschn.witt.ber.Verbrauch</t>
  </si>
  <si>
    <t>Jahre</t>
  </si>
  <si>
    <t>witt.ber.Verb.</t>
  </si>
  <si>
    <t>Arb.kosten</t>
  </si>
  <si>
    <t>Leist.kosten</t>
  </si>
  <si>
    <t>Zählergeb.</t>
  </si>
  <si>
    <t>sonst.Kosten</t>
  </si>
  <si>
    <t>GK</t>
  </si>
  <si>
    <t>Durchschnitt</t>
  </si>
  <si>
    <t>Schuljahr 1</t>
  </si>
  <si>
    <t>Schuljahr 2</t>
  </si>
  <si>
    <t>Schuljahr 3</t>
  </si>
  <si>
    <t>Schuljahr 4</t>
  </si>
  <si>
    <t>Schuljahr 5</t>
  </si>
  <si>
    <t>Durchschnittlich</t>
  </si>
  <si>
    <t>Startwert Heizwärmeverbr. (witter.ber.)</t>
  </si>
  <si>
    <t>nach [ 2 ]</t>
  </si>
  <si>
    <t>Startwert Warmwasser'+</t>
  </si>
  <si>
    <t>Startwert gesamt</t>
  </si>
  <si>
    <t>witterungsbereinigte Fernwärme/Heizungskosten</t>
  </si>
  <si>
    <t xml:space="preserve">Differenz zu Rechnungskosten: </t>
  </si>
  <si>
    <t>Kommentar:</t>
  </si>
  <si>
    <t>Die Ermittlung der witterungsbereinigten Heizkosten ist für die Bestimmung des Heizkostenbudgets nützlich;</t>
  </si>
  <si>
    <t xml:space="preserve">Die Jahre 97-2000 waren 5% - 10% wärmer als ein Normaljahr. Im Prinzip konnten also in diesen Jahren Rücklagen für kältere Jahre gebildet werden. </t>
  </si>
  <si>
    <t>Ein linearer Bezug zwischen dem Verhältnis der Gradtagzahlen und den Kosten</t>
  </si>
  <si>
    <t>besteht nicht, da Leistungskosten witterungsunabhängig sind, ebenso die Kosten für die Warmwasserbereitung.</t>
  </si>
  <si>
    <t xml:space="preserve">Bezugswertbildung für ein Projektjahr und Ermittlung des eingesparten Verbrauchs </t>
  </si>
  <si>
    <t>und der eingesparten Kosten</t>
  </si>
  <si>
    <t xml:space="preserve">Nach Abschluss eines  Projektjahres (z.B. Sj 2000/2001) wird  mit Hilfe der Gradttagzahl des Schuljahres 2000/2001 ein  'Bezugswert' nach </t>
  </si>
  <si>
    <t xml:space="preserve"> folgender Formel ermittelt:</t>
  </si>
  <si>
    <t>Bezugswert Heizwärme (z.B. Sj 00/01)</t>
  </si>
  <si>
    <t>[ 3 ]</t>
  </si>
  <si>
    <t>Gradtagzahl des aktuellen Jahres (z.B. Gtz Sj 00/01)</t>
  </si>
  <si>
    <t xml:space="preserve">Der 'Bezugswert Heizwärmeverbrauch' ist der Verbrauch, der entsprechend der aktuellen Witterung des Projektjahres bei sonst </t>
  </si>
  <si>
    <t>gleichbleibenden Rahmenbedingungen und ohne verhaltensbedingte Einsparungen hätte anfallen dürfen.</t>
  </si>
  <si>
    <t>Der 'Bezugswert Heizwärme' wird mit dem Startwert Warmwasserbereitung, weil unabhängig von der Witterung, addiert:</t>
  </si>
  <si>
    <t>+</t>
  </si>
  <si>
    <t>Startwert Warmwasserbereitung</t>
  </si>
  <si>
    <t>Bezugswert (insgesamt)</t>
  </si>
  <si>
    <t>[ 4 ]</t>
  </si>
  <si>
    <t>-</t>
  </si>
  <si>
    <t>gemessener Verbrauch (Heizwärme + Warmwasserbereitung z.B. im  Sj 00/01)</t>
  </si>
  <si>
    <t>Wärmeeinsparung im Projektschuljahr</t>
  </si>
  <si>
    <t xml:space="preserve">Von dem Bezugswert wird der gemessene Verbrauch des Projektjahres (Heizwärme + Warmwasserbereitung) abgezogen. </t>
  </si>
  <si>
    <t>Das Ergebnis sind die im Projektjahr erzielten Einsparungen in kWh.</t>
  </si>
  <si>
    <t>Die Umrechnung der Einsparung in DM erfolgt nach den aktuellen Preisen am Ende eines Projektesjahres.</t>
  </si>
  <si>
    <t>Die durch energiebewusstes Verhalten eingesparte Arbeit (kWh) wird mit dem Arbeitspreis multipliziert;</t>
  </si>
  <si>
    <t>die gegebenenfalls auf Initiative der Schule hin eingesparte (und vertragswirksame) Leistung wird mit dem Leistungspreis mulitpliziert.</t>
  </si>
  <si>
    <t>Gradtagzahl (Gtz) Projektjahr</t>
  </si>
  <si>
    <t>witterungs-</t>
  </si>
  <si>
    <t xml:space="preserve">bereinigte </t>
  </si>
  <si>
    <t xml:space="preserve">sonstige </t>
  </si>
  <si>
    <t xml:space="preserve">FW-Kosten  </t>
  </si>
  <si>
    <t>Zählergebühren</t>
  </si>
  <si>
    <t>Kosten</t>
  </si>
  <si>
    <t>des</t>
  </si>
  <si>
    <t>kosten</t>
  </si>
  <si>
    <t xml:space="preserve"> je nach Vertrag</t>
  </si>
  <si>
    <t>Bezugswertes</t>
  </si>
  <si>
    <t xml:space="preserve">gemessener Verbrauch </t>
  </si>
  <si>
    <t xml:space="preserve">FW-Kosten des </t>
  </si>
  <si>
    <t xml:space="preserve">Kosteneinsparung,  die je nach </t>
  </si>
  <si>
    <t>Magdeburg</t>
  </si>
  <si>
    <t>Wittenberg</t>
  </si>
  <si>
    <t>Quedlinburg</t>
  </si>
  <si>
    <t>Seehausen</t>
  </si>
  <si>
    <t>Weißenfels</t>
  </si>
  <si>
    <t>Wernigerode</t>
  </si>
  <si>
    <t>Halle Krö</t>
  </si>
  <si>
    <t>Genthin</t>
  </si>
  <si>
    <t>Gardelegen</t>
  </si>
  <si>
    <t>UMIT Dessau</t>
  </si>
  <si>
    <t xml:space="preserve">die Differenz zu den Rechnungskosten gibt dann die Kosteneinsparungen auf grund "warmer" Jahre an. Sind die Rechnungskosten höher als die witterungs- </t>
  </si>
  <si>
    <t xml:space="preserve">bereinigten Kosten, ist wahrscheinlich ein sehr kaltes Jahr die Ursache dafür. </t>
  </si>
  <si>
    <t>Heizwärme</t>
  </si>
  <si>
    <t xml:space="preserve"> (im Projektjahr)</t>
  </si>
  <si>
    <t>gesamt</t>
  </si>
  <si>
    <t>Bezugswert:</t>
  </si>
  <si>
    <t>Bezugswert Heizwärme</t>
  </si>
  <si>
    <t>Neben-</t>
  </si>
  <si>
    <t>rechnung:</t>
  </si>
  <si>
    <t xml:space="preserve">Vergütungsschlüssel zwischen   </t>
  </si>
  <si>
    <t>den Partnern aufgeteilt wird.</t>
  </si>
  <si>
    <t>Zusammenfassung der Werte "Fernwärme Heizung":</t>
  </si>
  <si>
    <t>Startwertermittlung, Witterungsbereinigung, Einsparberechnungen</t>
  </si>
  <si>
    <t>(Berechnung auf der Basis von max. 5 Jahren)</t>
  </si>
  <si>
    <t>Kd/a  = Langjähriges Mittel der Gradtagzahlen</t>
  </si>
  <si>
    <t>mit Ihren vorläufigen Eintragungen!</t>
  </si>
  <si>
    <r>
      <t>"</t>
    </r>
    <r>
      <rPr>
        <sz val="10"/>
        <color indexed="10"/>
        <rFont val="Arial"/>
        <family val="2"/>
      </rPr>
      <t>-&gt;-&gt;-&gt;-&gt;-&gt;-&gt;-&gt;-&gt;</t>
    </r>
  </si>
  <si>
    <t>nach dem Stichtag Ihres Berechnungszeitraums!</t>
  </si>
  <si>
    <t>Beachte: Die Gradtagzahlen erhalten Sie nach Rücksendung der Datei</t>
  </si>
  <si>
    <t>Beachte: Die aktuelle Gradtagzahl erhalten Sie von uns ca. 3 Wochen</t>
  </si>
  <si>
    <t>Sie Kapitel 5. "Startwertkorrekturen im Projektverlauf" der Seite</t>
  </si>
  <si>
    <t>"Klimaschutz in Schulen Sachsen-Anhalts"</t>
  </si>
  <si>
    <t>Externe Berechnung</t>
  </si>
  <si>
    <t xml:space="preserve">Beachte: Zur Berechnung des korrigierten Startwertes vergleichen </t>
  </si>
  <si>
    <r>
      <t>"</t>
    </r>
    <r>
      <rPr>
        <sz val="10"/>
        <color indexed="10"/>
        <rFont val="Arial"/>
        <family val="2"/>
      </rPr>
      <t>-&gt;</t>
    </r>
  </si>
  <si>
    <t>aktuelle Gradtagzahl Kd/a:</t>
  </si>
  <si>
    <t>Beachte:</t>
  </si>
  <si>
    <t>&gt; Um eine Witterungsbereinigung durchführen zu können, benötigen Sie die aktuellen Gradtagzahlen der betrachteten Jahre.</t>
  </si>
  <si>
    <t>&gt; Auf dem Tabellenblatt 'Modellrechnung' können Sie den Lösungsweg nachvollziehen.</t>
  </si>
  <si>
    <t>&gt; Alle notwendigen Eintragungen nehmen Sie bitte auf diesem Tabellenblatt 'Eingabe der Werte' vor.</t>
  </si>
  <si>
    <t xml:space="preserve">   Wir Danken für Ihr Verständnis.</t>
  </si>
  <si>
    <t>(egal welcher Zeitraum, nur immer der gleiche und 365 Tage)</t>
  </si>
  <si>
    <t>Startwert Heizwärme:</t>
  </si>
  <si>
    <t>Startwert Warmwasser:</t>
  </si>
  <si>
    <t>Korrigierter Startwert Heizwärme:</t>
  </si>
  <si>
    <t>Korrigierter Startwert Warmwasser:</t>
  </si>
  <si>
    <t>Für die Startwertermittlung selbst sind die Einträge in den beiden linken Spalten (C,D) ausreichend.</t>
  </si>
  <si>
    <t>Leistungs-</t>
  </si>
  <si>
    <t>im Projektschuljahr</t>
  </si>
  <si>
    <t>Summe:</t>
  </si>
  <si>
    <t>Verhaltensbedingte:</t>
  </si>
  <si>
    <t>-&gt;  -&gt;  -&gt;  -&gt;  -&gt;  -&gt;</t>
  </si>
  <si>
    <r>
      <t>"</t>
    </r>
    <r>
      <rPr>
        <sz val="10"/>
        <color indexed="10"/>
        <rFont val="Arial"/>
        <family val="2"/>
      </rPr>
      <t>-&gt;  -&gt;  -&gt;  -&gt;  -&gt;</t>
    </r>
  </si>
  <si>
    <t>witterungsbereinigte Fernw./Heizungskosten:</t>
  </si>
  <si>
    <t>Eingabewerte für das Projektjahr:</t>
  </si>
  <si>
    <t xml:space="preserve">                 Alle anderen Zellen mit blauen, dünnen Rahmenlinien sind optional.</t>
  </si>
  <si>
    <t>&gt; Es müssen mindestens Daten aus 2 Jahren eingetragen werden!</t>
  </si>
  <si>
    <t>Einsparungen/Mehrkosten im Projektjahr</t>
  </si>
  <si>
    <r>
      <t>Beachte:</t>
    </r>
    <r>
      <rPr>
        <sz val="12"/>
        <rFont val="Arial"/>
        <family val="2"/>
      </rPr>
      <t xml:space="preserve"> Alle Zellen mit grünen, dicken Rahmenlinien müssen ausgefüllt werden!</t>
    </r>
  </si>
  <si>
    <t>Fax:</t>
  </si>
  <si>
    <t>Email:</t>
  </si>
  <si>
    <t>Name:</t>
  </si>
  <si>
    <r>
      <t>Betrachtungszeitraum</t>
    </r>
    <r>
      <rPr>
        <sz val="9"/>
        <rFont val="Arial"/>
        <family val="2"/>
      </rPr>
      <t xml:space="preserve"> (TT.MM.JJJJ) für den jährlichen Verbrauch:</t>
    </r>
  </si>
  <si>
    <t>Kennwerte:</t>
  </si>
  <si>
    <r>
      <t>Berechnungsgrundlagen</t>
    </r>
    <r>
      <rPr>
        <i/>
        <sz val="12"/>
        <rFont val="Arial"/>
        <family val="2"/>
      </rPr>
      <t>(Ihre Eingabewerte)</t>
    </r>
    <r>
      <rPr>
        <b/>
        <sz val="12"/>
        <rFont val="Arial"/>
        <family val="2"/>
      </rPr>
      <t>:</t>
    </r>
  </si>
  <si>
    <t>Modellprojekt: Energieeinsparung  an der</t>
  </si>
  <si>
    <t xml:space="preserve">  Summe der gemessenen Verbräuche  </t>
  </si>
  <si>
    <r>
      <t xml:space="preserve">  Summe der bereinigten Verbrauchsmengen </t>
    </r>
    <r>
      <rPr>
        <sz val="12"/>
        <rFont val="Arial"/>
        <family val="2"/>
      </rPr>
      <t xml:space="preserve"> </t>
    </r>
  </si>
  <si>
    <t xml:space="preserve">          bereinigter Verbrauch                             </t>
  </si>
  <si>
    <t>Bezugswert (gesamt)</t>
  </si>
  <si>
    <t xml:space="preserve">MWh/a  </t>
  </si>
  <si>
    <t xml:space="preserve"> witterungsbereinigte</t>
  </si>
  <si>
    <t>wurden auf Grund des</t>
  </si>
  <si>
    <t>Projektjahres</t>
  </si>
  <si>
    <t>wurden zusätzlich verhaltensbedingt</t>
  </si>
  <si>
    <t xml:space="preserve"> im Projektschuljahr:</t>
  </si>
  <si>
    <r>
      <t xml:space="preserve">MWh/a  </t>
    </r>
    <r>
      <rPr>
        <i/>
        <sz val="10"/>
        <rFont val="Arial"/>
        <family val="2"/>
      </rPr>
      <t>(</t>
    </r>
    <r>
      <rPr>
        <i/>
        <sz val="10"/>
        <color indexed="10"/>
        <rFont val="Arial"/>
        <family val="2"/>
      </rPr>
      <t>mit</t>
    </r>
    <r>
      <rPr>
        <i/>
        <sz val="10"/>
        <rFont val="Arial"/>
        <family val="2"/>
      </rPr>
      <t xml:space="preserve"> Korrektur auf Grund baulicher oder Nutzungs-Änderungen)</t>
    </r>
  </si>
  <si>
    <r>
      <t xml:space="preserve">MWh/a   </t>
    </r>
    <r>
      <rPr>
        <i/>
        <sz val="10"/>
        <rFont val="Arial"/>
        <family val="2"/>
      </rPr>
      <t>(</t>
    </r>
    <r>
      <rPr>
        <i/>
        <sz val="10"/>
        <color indexed="10"/>
        <rFont val="Arial"/>
        <family val="2"/>
      </rPr>
      <t>ohne</t>
    </r>
    <r>
      <rPr>
        <i/>
        <sz val="10"/>
        <rFont val="Arial"/>
        <family val="2"/>
      </rPr>
      <t xml:space="preserve"> Korrektur auf Grund baulicher oder Nutzungs-Änderungen)</t>
    </r>
  </si>
  <si>
    <t xml:space="preserve">             Bezugswert Heizwärme (z.B. Sj 00/01)                </t>
  </si>
  <si>
    <r>
      <t xml:space="preserve">   Startwert Heizwärmeverbrauch  </t>
    </r>
    <r>
      <rPr>
        <sz val="10"/>
        <rFont val="Arial"/>
        <family val="0"/>
      </rPr>
      <t xml:space="preserve"> </t>
    </r>
  </si>
  <si>
    <t>Langjähriges Mittel der Gradttagzahlen (Gt m):</t>
  </si>
  <si>
    <t xml:space="preserve">Durchschnittliche witterungs- </t>
  </si>
  <si>
    <t xml:space="preserve">bereinigte FW-Kosten der  </t>
  </si>
  <si>
    <t xml:space="preserve">Basisjahre (Startwert inkl. </t>
  </si>
  <si>
    <t xml:space="preserve">WWB - nicht witter.ber.) s. o. </t>
  </si>
  <si>
    <t xml:space="preserve">     Mit der Berechnungsmethode wird gewährleistet, dass die Schule nicht </t>
  </si>
  <si>
    <t xml:space="preserve">     von dem "wärmeren" Jahr profitiert.</t>
  </si>
  <si>
    <t xml:space="preserve">Copyright 2001 by Energieagentur Sachsen-Anhalt GmbH </t>
  </si>
  <si>
    <t>auf grund Witterung</t>
  </si>
  <si>
    <t xml:space="preserve"> </t>
  </si>
  <si>
    <r>
      <t>Eingabewerte der Basisjahre:</t>
    </r>
    <r>
      <rPr>
        <b/>
        <sz val="14"/>
        <rFont val="Arial"/>
        <family val="2"/>
      </rPr>
      <t xml:space="preserve"> </t>
    </r>
  </si>
  <si>
    <t xml:space="preserve">   Zu dieser Maßnahme sind wir verpflichtet, da wir diese Klimadaten ausdrücklich nur an Schulprojekte weitergeben dürfen!</t>
  </si>
  <si>
    <t xml:space="preserve"> (im Projektjahr):</t>
  </si>
  <si>
    <t>- gemessener Verbrauch</t>
  </si>
  <si>
    <t>Beachte die Bemerkungen unter "Eingabewerte für das Projektjahr"</t>
  </si>
  <si>
    <t xml:space="preserve">Beachte: Für die Berechnung der Kosteneinsparung (DM oder Euro) </t>
  </si>
  <si>
    <t>sind die spezifischen Energiepreise des aktuellen Projektjahres  einzu-</t>
  </si>
  <si>
    <t>nötig. Ein Kostenvergleich über mehrere Jahre ist nur auf einer</t>
  </si>
  <si>
    <t xml:space="preserve">mittelt wird. Also ist hier die Absprache mit dem Schulverwaltungsamt </t>
  </si>
  <si>
    <t>Durchschnittliche Wärmekosten pro Jahr:</t>
  </si>
  <si>
    <t>Durchschnittliche Wärmekosten pro Jahr</t>
  </si>
  <si>
    <t xml:space="preserve">   Sie erhalten die Gradtagzahlen, nachdem Sie uns die ausgefüllte Datei per Email zurücksenden, an f.mosebach@energieagentur-lsa.de</t>
  </si>
  <si>
    <t>Wenn Sie bauliche u.o. Nutzungs-Änderungen vorgenommen haben, müssen Sie die Startwerte korrigieren!</t>
  </si>
  <si>
    <t>einheitlichen Preisbasis sinnvoll.</t>
  </si>
  <si>
    <t>setzen. Das sind die Preise, mit denen schließlich die Vergütung er-</t>
  </si>
</sst>
</file>

<file path=xl/styles.xml><?xml version="1.0" encoding="utf-8"?>
<styleSheet xmlns="http://schemas.openxmlformats.org/spreadsheetml/2006/main">
  <numFmts count="3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0"/>
    <numFmt numFmtId="165" formatCode="#,##0.0000"/>
    <numFmt numFmtId="166" formatCode="0.000"/>
    <numFmt numFmtId="167" formatCode="0.0000"/>
    <numFmt numFmtId="168" formatCode="0.0"/>
    <numFmt numFmtId="169" formatCode="0.0%"/>
    <numFmt numFmtId="170" formatCode="0.000000"/>
    <numFmt numFmtId="171" formatCode="0.00000"/>
    <numFmt numFmtId="172" formatCode="0.00000000"/>
    <numFmt numFmtId="173" formatCode="0.0000000"/>
    <numFmt numFmtId="174" formatCode="#,##0.0"/>
    <numFmt numFmtId="175" formatCode="#,##0.00\ &quot;DM&quot;"/>
    <numFmt numFmtId="176" formatCode="#,##0\ &quot;DM&quot;"/>
    <numFmt numFmtId="177" formatCode="#,##0.0\ &quot;DM&quot;"/>
    <numFmt numFmtId="178" formatCode="0.000\ "/>
    <numFmt numFmtId="179" formatCode="0.000_ ;[Red]\-0.000\ "/>
    <numFmt numFmtId="180" formatCode="0.00_ ;[Red]\-0.00\ "/>
    <numFmt numFmtId="181" formatCode="#,##0.00_ ;[Red]\-#,##0.00\ "/>
    <numFmt numFmtId="182" formatCode="#,##0.000_ ;[Red]\-#,##0.000\ "/>
    <numFmt numFmtId="183" formatCode="#,##0.000;[Red]#,##0.000"/>
    <numFmt numFmtId="184" formatCode="#,##0.000\ &quot;DM&quot;;[Red]\-#,##0.000\ &quot;DM&quot;"/>
    <numFmt numFmtId="185" formatCode="#,##0.00\ &quot;DM&quot;;[Red]#,##0.00\ &quot;DM&quot;"/>
    <numFmt numFmtId="186" formatCode="#,##0\ &quot;DM&quot;;[Red]#,##0\ &quot;DM&quot;"/>
    <numFmt numFmtId="187" formatCode="#,##0.00;[Red]#,##0.00"/>
    <numFmt numFmtId="188" formatCode="#,##0.00\ _D_M"/>
    <numFmt numFmtId="189" formatCode="0.000;[Red]0.000"/>
  </numFmts>
  <fonts count="3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0"/>
    </font>
    <font>
      <sz val="10"/>
      <color indexed="47"/>
      <name val="Arial"/>
      <family val="2"/>
    </font>
    <font>
      <sz val="14"/>
      <color indexed="47"/>
      <name val="Arial"/>
      <family val="2"/>
    </font>
    <font>
      <u val="single"/>
      <sz val="12"/>
      <name val="Arial"/>
      <family val="2"/>
    </font>
    <font>
      <vertAlign val="superscript"/>
      <sz val="11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2"/>
      <color indexed="53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50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2" fillId="2" borderId="0" xfId="0" applyFont="1" applyFill="1" applyBorder="1" applyAlignment="1">
      <alignment/>
    </xf>
    <xf numFmtId="0" fontId="14" fillId="2" borderId="0" xfId="0" applyFont="1" applyFill="1" applyBorder="1" applyAlignment="1" quotePrefix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Continuous"/>
    </xf>
    <xf numFmtId="0" fontId="2" fillId="2" borderId="0" xfId="0" applyFont="1" applyFill="1" applyBorder="1" applyAlignment="1" quotePrefix="1">
      <alignment horizontal="centerContinuous" vertical="center"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 quotePrefix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 quotePrefix="1">
      <alignment/>
    </xf>
    <xf numFmtId="0" fontId="0" fillId="2" borderId="0" xfId="0" applyFill="1" applyBorder="1" applyAlignment="1" quotePrefix="1">
      <alignment horizontal="right"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Continuous" vertical="center"/>
    </xf>
    <xf numFmtId="4" fontId="0" fillId="2" borderId="0" xfId="0" applyNumberFormat="1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2" borderId="0" xfId="0" applyFont="1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165" fontId="5" fillId="2" borderId="0" xfId="0" applyNumberFormat="1" applyFont="1" applyFill="1" applyBorder="1" applyAlignment="1">
      <alignment horizontal="right" wrapText="1"/>
    </xf>
    <xf numFmtId="0" fontId="0" fillId="2" borderId="12" xfId="0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right" wrapText="1"/>
    </xf>
    <xf numFmtId="0" fontId="0" fillId="2" borderId="16" xfId="0" applyFill="1" applyBorder="1" applyAlignment="1">
      <alignment/>
    </xf>
    <xf numFmtId="165" fontId="5" fillId="2" borderId="5" xfId="0" applyNumberFormat="1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15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15" fillId="2" borderId="0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11" xfId="0" applyFont="1" applyFill="1" applyBorder="1" applyAlignment="1">
      <alignment/>
    </xf>
    <xf numFmtId="0" fontId="0" fillId="2" borderId="11" xfId="0" applyFill="1" applyBorder="1" applyAlignment="1">
      <alignment horizontal="centerContinuous"/>
    </xf>
    <xf numFmtId="0" fontId="0" fillId="2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3" fillId="2" borderId="0" xfId="0" applyFont="1" applyFill="1" applyAlignment="1" applyProtection="1">
      <alignment horizontal="right"/>
      <protection locked="0"/>
    </xf>
    <xf numFmtId="0" fontId="0" fillId="2" borderId="19" xfId="0" applyFill="1" applyBorder="1" applyAlignment="1">
      <alignment horizontal="centerContinuous" wrapText="1"/>
    </xf>
    <xf numFmtId="0" fontId="0" fillId="2" borderId="11" xfId="0" applyFill="1" applyBorder="1" applyAlignment="1">
      <alignment horizontal="centerContinuous" wrapText="1"/>
    </xf>
    <xf numFmtId="0" fontId="0" fillId="2" borderId="0" xfId="0" applyFont="1" applyFill="1" applyAlignment="1">
      <alignment vertical="center"/>
    </xf>
    <xf numFmtId="3" fontId="4" fillId="2" borderId="0" xfId="0" applyNumberFormat="1" applyFont="1" applyFill="1" applyBorder="1" applyAlignment="1">
      <alignment horizontal="centerContinuous"/>
    </xf>
    <xf numFmtId="3" fontId="4" fillId="2" borderId="0" xfId="0" applyNumberFormat="1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center" wrapText="1"/>
    </xf>
    <xf numFmtId="166" fontId="0" fillId="2" borderId="20" xfId="0" applyNumberFormat="1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4" fillId="2" borderId="0" xfId="0" applyFont="1" applyFill="1" applyAlignment="1">
      <alignment horizontal="centerContinuous"/>
    </xf>
    <xf numFmtId="0" fontId="0" fillId="2" borderId="21" xfId="0" applyFill="1" applyBorder="1" applyAlignment="1">
      <alignment horizontal="centerContinuous"/>
    </xf>
    <xf numFmtId="9" fontId="0" fillId="2" borderId="5" xfId="17" applyFill="1" applyBorder="1" applyAlignment="1">
      <alignment/>
    </xf>
    <xf numFmtId="2" fontId="0" fillId="2" borderId="2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23" xfId="17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2" fontId="0" fillId="2" borderId="9" xfId="0" applyNumberFormat="1" applyFill="1" applyBorder="1" applyAlignment="1">
      <alignment horizontal="center" wrapText="1"/>
    </xf>
    <xf numFmtId="2" fontId="0" fillId="2" borderId="24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 wrapText="1"/>
    </xf>
    <xf numFmtId="2" fontId="0" fillId="2" borderId="11" xfId="0" applyNumberForma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 wrapText="1"/>
    </xf>
    <xf numFmtId="2" fontId="0" fillId="2" borderId="2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 wrapText="1"/>
    </xf>
    <xf numFmtId="2" fontId="0" fillId="2" borderId="14" xfId="0" applyNumberFormat="1" applyFont="1" applyFill="1" applyBorder="1" applyAlignment="1">
      <alignment horizontal="center" wrapText="1"/>
    </xf>
    <xf numFmtId="2" fontId="0" fillId="2" borderId="5" xfId="0" applyNumberFormat="1" applyFill="1" applyBorder="1" applyAlignment="1">
      <alignment/>
    </xf>
    <xf numFmtId="2" fontId="5" fillId="2" borderId="0" xfId="0" applyNumberFormat="1" applyFont="1" applyFill="1" applyBorder="1" applyAlignment="1">
      <alignment horizontal="right" wrapText="1"/>
    </xf>
    <xf numFmtId="2" fontId="0" fillId="2" borderId="0" xfId="0" applyNumberFormat="1" applyFill="1" applyBorder="1" applyAlignment="1">
      <alignment/>
    </xf>
    <xf numFmtId="2" fontId="5" fillId="2" borderId="14" xfId="0" applyNumberFormat="1" applyFont="1" applyFill="1" applyBorder="1" applyAlignment="1">
      <alignment horizontal="right" wrapText="1"/>
    </xf>
    <xf numFmtId="2" fontId="0" fillId="2" borderId="23" xfId="17" applyNumberFormat="1" applyFill="1" applyBorder="1" applyAlignment="1">
      <alignment/>
    </xf>
    <xf numFmtId="2" fontId="5" fillId="2" borderId="4" xfId="0" applyNumberFormat="1" applyFont="1" applyFill="1" applyBorder="1" applyAlignment="1">
      <alignment horizontal="right" wrapText="1"/>
    </xf>
    <xf numFmtId="2" fontId="0" fillId="2" borderId="23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5" fillId="2" borderId="26" xfId="0" applyNumberFormat="1" applyFont="1" applyFill="1" applyBorder="1" applyAlignment="1">
      <alignment horizontal="right" wrapText="1"/>
    </xf>
    <xf numFmtId="179" fontId="8" fillId="2" borderId="2" xfId="0" applyNumberFormat="1" applyFont="1" applyFill="1" applyBorder="1" applyAlignment="1" applyProtection="1">
      <alignment horizontal="center"/>
      <protection locked="0"/>
    </xf>
    <xf numFmtId="179" fontId="4" fillId="2" borderId="20" xfId="0" applyNumberFormat="1" applyFont="1" applyFill="1" applyBorder="1" applyAlignment="1">
      <alignment horizontal="center"/>
    </xf>
    <xf numFmtId="179" fontId="0" fillId="2" borderId="20" xfId="0" applyNumberFormat="1" applyFill="1" applyBorder="1" applyAlignment="1">
      <alignment horizontal="center"/>
    </xf>
    <xf numFmtId="179" fontId="0" fillId="2" borderId="27" xfId="0" applyNumberFormat="1" applyFill="1" applyBorder="1" applyAlignment="1">
      <alignment horizontal="center"/>
    </xf>
    <xf numFmtId="179" fontId="4" fillId="2" borderId="2" xfId="0" applyNumberFormat="1" applyFont="1" applyFill="1" applyBorder="1" applyAlignment="1" applyProtection="1">
      <alignment horizontal="center"/>
      <protection locked="0"/>
    </xf>
    <xf numFmtId="179" fontId="4" fillId="2" borderId="22" xfId="0" applyNumberFormat="1" applyFont="1" applyFill="1" applyBorder="1" applyAlignment="1" quotePrefix="1">
      <alignment horizontal="left"/>
    </xf>
    <xf numFmtId="179" fontId="4" fillId="2" borderId="22" xfId="0" applyNumberFormat="1" applyFont="1" applyFill="1" applyBorder="1" applyAlignment="1">
      <alignment horizontal="left"/>
    </xf>
    <xf numFmtId="180" fontId="0" fillId="2" borderId="22" xfId="0" applyNumberFormat="1" applyFill="1" applyBorder="1" applyAlignment="1">
      <alignment horizontal="center"/>
    </xf>
    <xf numFmtId="180" fontId="4" fillId="2" borderId="28" xfId="0" applyNumberFormat="1" applyFont="1" applyFill="1" applyBorder="1" applyAlignment="1">
      <alignment horizontal="center" wrapText="1"/>
    </xf>
    <xf numFmtId="166" fontId="0" fillId="2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180" fontId="5" fillId="2" borderId="29" xfId="0" applyNumberFormat="1" applyFont="1" applyFill="1" applyBorder="1" applyAlignment="1">
      <alignment horizontal="center" wrapText="1"/>
    </xf>
    <xf numFmtId="180" fontId="0" fillId="2" borderId="29" xfId="0" applyNumberFormat="1" applyFill="1" applyBorder="1" applyAlignment="1">
      <alignment horizontal="center"/>
    </xf>
    <xf numFmtId="180" fontId="0" fillId="2" borderId="30" xfId="0" applyNumberFormat="1" applyFill="1" applyBorder="1" applyAlignment="1">
      <alignment horizontal="center"/>
    </xf>
    <xf numFmtId="180" fontId="0" fillId="2" borderId="31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3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166" fontId="0" fillId="2" borderId="35" xfId="0" applyNumberFormat="1" applyFill="1" applyBorder="1" applyAlignment="1">
      <alignment horizontal="center"/>
    </xf>
    <xf numFmtId="3" fontId="0" fillId="2" borderId="35" xfId="0" applyNumberFormat="1" applyFill="1" applyBorder="1" applyAlignment="1">
      <alignment horizontal="center"/>
    </xf>
    <xf numFmtId="2" fontId="0" fillId="2" borderId="35" xfId="0" applyNumberFormat="1" applyFill="1" applyBorder="1" applyAlignment="1">
      <alignment horizontal="center"/>
    </xf>
    <xf numFmtId="2" fontId="0" fillId="2" borderId="36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5" fillId="2" borderId="16" xfId="0" applyFont="1" applyFill="1" applyBorder="1" applyAlignment="1">
      <alignment horizontal="right" wrapText="1"/>
    </xf>
    <xf numFmtId="0" fontId="0" fillId="2" borderId="3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/>
    </xf>
    <xf numFmtId="3" fontId="4" fillId="2" borderId="38" xfId="0" applyNumberFormat="1" applyFont="1" applyFill="1" applyBorder="1" applyAlignment="1">
      <alignment horizontal="centerContinuous" wrapText="1"/>
    </xf>
    <xf numFmtId="0" fontId="0" fillId="2" borderId="38" xfId="0" applyFill="1" applyBorder="1" applyAlignment="1">
      <alignment horizontal="centerContinuous"/>
    </xf>
    <xf numFmtId="181" fontId="0" fillId="2" borderId="5" xfId="0" applyNumberFormat="1" applyFill="1" applyBorder="1" applyAlignment="1">
      <alignment horizontal="center"/>
    </xf>
    <xf numFmtId="180" fontId="5" fillId="2" borderId="5" xfId="0" applyNumberFormat="1" applyFont="1" applyFill="1" applyBorder="1" applyAlignment="1">
      <alignment horizontal="right" wrapText="1"/>
    </xf>
    <xf numFmtId="180" fontId="0" fillId="2" borderId="5" xfId="0" applyNumberFormat="1" applyFill="1" applyBorder="1" applyAlignment="1">
      <alignment/>
    </xf>
    <xf numFmtId="180" fontId="0" fillId="2" borderId="5" xfId="0" applyNumberFormat="1" applyFill="1" applyBorder="1" applyAlignment="1">
      <alignment horizontal="center"/>
    </xf>
    <xf numFmtId="180" fontId="0" fillId="2" borderId="16" xfId="0" applyNumberFormat="1" applyFont="1" applyFill="1" applyBorder="1" applyAlignment="1">
      <alignment horizontal="center" wrapText="1"/>
    </xf>
    <xf numFmtId="180" fontId="0" fillId="2" borderId="0" xfId="0" applyNumberFormat="1" applyFill="1" applyBorder="1" applyAlignment="1">
      <alignment/>
    </xf>
    <xf numFmtId="180" fontId="0" fillId="2" borderId="0" xfId="0" applyNumberFormat="1" applyFill="1" applyBorder="1" applyAlignment="1">
      <alignment horizontal="center"/>
    </xf>
    <xf numFmtId="179" fontId="4" fillId="2" borderId="2" xfId="0" applyNumberFormat="1" applyFont="1" applyFill="1" applyBorder="1" applyAlignment="1" applyProtection="1">
      <alignment horizontal="center"/>
      <protection locked="0"/>
    </xf>
    <xf numFmtId="179" fontId="4" fillId="2" borderId="5" xfId="0" applyNumberFormat="1" applyFont="1" applyFill="1" applyBorder="1" applyAlignment="1">
      <alignment horizontal="center"/>
    </xf>
    <xf numFmtId="179" fontId="0" fillId="2" borderId="5" xfId="0" applyNumberFormat="1" applyFill="1" applyBorder="1" applyAlignment="1">
      <alignment/>
    </xf>
    <xf numFmtId="179" fontId="4" fillId="2" borderId="2" xfId="0" applyNumberFormat="1" applyFont="1" applyFill="1" applyBorder="1" applyAlignment="1">
      <alignment horizontal="center"/>
    </xf>
    <xf numFmtId="179" fontId="0" fillId="2" borderId="5" xfId="0" applyNumberFormat="1" applyFill="1" applyBorder="1" applyAlignment="1">
      <alignment horizontal="center"/>
    </xf>
    <xf numFmtId="179" fontId="4" fillId="2" borderId="39" xfId="0" applyNumberFormat="1" applyFont="1" applyFill="1" applyBorder="1" applyAlignment="1">
      <alignment horizontal="center"/>
    </xf>
    <xf numFmtId="179" fontId="0" fillId="2" borderId="40" xfId="0" applyNumberFormat="1" applyFill="1" applyBorder="1" applyAlignment="1">
      <alignment horizontal="center"/>
    </xf>
    <xf numFmtId="180" fontId="4" fillId="2" borderId="39" xfId="0" applyNumberFormat="1" applyFont="1" applyFill="1" applyBorder="1" applyAlignment="1">
      <alignment horizontal="center"/>
    </xf>
    <xf numFmtId="180" fontId="0" fillId="2" borderId="41" xfId="0" applyNumberFormat="1" applyFill="1" applyBorder="1" applyAlignment="1">
      <alignment horizontal="center"/>
    </xf>
    <xf numFmtId="180" fontId="0" fillId="2" borderId="29" xfId="0" applyNumberFormat="1" applyFill="1" applyBorder="1" applyAlignment="1">
      <alignment/>
    </xf>
    <xf numFmtId="180" fontId="4" fillId="2" borderId="42" xfId="0" applyNumberFormat="1" applyFont="1" applyFill="1" applyBorder="1" applyAlignment="1">
      <alignment horizontal="center"/>
    </xf>
    <xf numFmtId="180" fontId="4" fillId="2" borderId="39" xfId="0" applyNumberFormat="1" applyFont="1" applyFill="1" applyBorder="1" applyAlignment="1">
      <alignment horizontal="center"/>
    </xf>
    <xf numFmtId="181" fontId="1" fillId="2" borderId="39" xfId="0" applyNumberFormat="1" applyFont="1" applyFill="1" applyBorder="1" applyAlignment="1">
      <alignment horizontal="center"/>
    </xf>
    <xf numFmtId="179" fontId="4" fillId="2" borderId="43" xfId="0" applyNumberFormat="1" applyFont="1" applyFill="1" applyBorder="1" applyAlignment="1">
      <alignment horizontal="center"/>
    </xf>
    <xf numFmtId="179" fontId="4" fillId="2" borderId="44" xfId="0" applyNumberFormat="1" applyFont="1" applyFill="1" applyBorder="1" applyAlignment="1">
      <alignment horizontal="center"/>
    </xf>
    <xf numFmtId="180" fontId="4" fillId="2" borderId="2" xfId="0" applyNumberFormat="1" applyFont="1" applyFill="1" applyBorder="1" applyAlignment="1">
      <alignment horizontal="center"/>
    </xf>
    <xf numFmtId="180" fontId="4" fillId="2" borderId="11" xfId="0" applyNumberFormat="1" applyFont="1" applyFill="1" applyBorder="1" applyAlignment="1">
      <alignment horizontal="center"/>
    </xf>
    <xf numFmtId="180" fontId="4" fillId="2" borderId="5" xfId="0" applyNumberFormat="1" applyFont="1" applyFill="1" applyBorder="1" applyAlignment="1">
      <alignment horizontal="center"/>
    </xf>
    <xf numFmtId="180" fontId="1" fillId="2" borderId="44" xfId="0" applyNumberFormat="1" applyFont="1" applyFill="1" applyBorder="1" applyAlignment="1">
      <alignment horizontal="center"/>
    </xf>
    <xf numFmtId="8" fontId="0" fillId="2" borderId="0" xfId="0" applyNumberFormat="1" applyFill="1" applyBorder="1" applyAlignment="1">
      <alignment horizontal="center"/>
    </xf>
    <xf numFmtId="8" fontId="0" fillId="2" borderId="0" xfId="0" applyNumberFormat="1" applyFill="1" applyAlignment="1">
      <alignment/>
    </xf>
    <xf numFmtId="179" fontId="0" fillId="2" borderId="22" xfId="0" applyNumberFormat="1" applyFill="1" applyBorder="1" applyAlignment="1">
      <alignment horizontal="center"/>
    </xf>
    <xf numFmtId="0" fontId="0" fillId="3" borderId="45" xfId="0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180" fontId="0" fillId="3" borderId="22" xfId="0" applyNumberForma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0" fillId="3" borderId="18" xfId="0" applyFill="1" applyBorder="1" applyAlignment="1">
      <alignment horizontal="left"/>
    </xf>
    <xf numFmtId="0" fontId="0" fillId="3" borderId="46" xfId="0" applyFill="1" applyBorder="1" applyAlignment="1">
      <alignment/>
    </xf>
    <xf numFmtId="0" fontId="4" fillId="3" borderId="47" xfId="0" applyFont="1" applyFill="1" applyBorder="1" applyAlignment="1">
      <alignment/>
    </xf>
    <xf numFmtId="0" fontId="4" fillId="3" borderId="4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0" fillId="3" borderId="18" xfId="0" applyFill="1" applyBorder="1" applyAlignment="1">
      <alignment/>
    </xf>
    <xf numFmtId="0" fontId="4" fillId="4" borderId="23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45" xfId="0" applyFill="1" applyBorder="1" applyAlignment="1">
      <alignment horizontal="left"/>
    </xf>
    <xf numFmtId="180" fontId="0" fillId="4" borderId="22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4" borderId="48" xfId="0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46" xfId="0" applyFont="1" applyFill="1" applyBorder="1" applyAlignment="1">
      <alignment/>
    </xf>
    <xf numFmtId="0" fontId="0" fillId="4" borderId="47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4" borderId="2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/>
    </xf>
    <xf numFmtId="0" fontId="0" fillId="4" borderId="16" xfId="0" applyFont="1" applyFill="1" applyBorder="1" applyAlignment="1">
      <alignment horizontal="right"/>
    </xf>
    <xf numFmtId="0" fontId="0" fillId="4" borderId="2" xfId="0" applyFill="1" applyBorder="1" applyAlignment="1">
      <alignment/>
    </xf>
    <xf numFmtId="0" fontId="0" fillId="4" borderId="16" xfId="0" applyFill="1" applyBorder="1" applyAlignment="1">
      <alignment horizontal="right"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 horizontal="right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4" fillId="4" borderId="55" xfId="0" applyFont="1" applyFill="1" applyBorder="1" applyAlignment="1">
      <alignment horizontal="right"/>
    </xf>
    <xf numFmtId="0" fontId="0" fillId="4" borderId="56" xfId="0" applyFill="1" applyBorder="1" applyAlignment="1">
      <alignment horizontal="left"/>
    </xf>
    <xf numFmtId="0" fontId="0" fillId="4" borderId="48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" fillId="4" borderId="55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0" fillId="4" borderId="57" xfId="0" applyFill="1" applyBorder="1" applyAlignment="1">
      <alignment/>
    </xf>
    <xf numFmtId="0" fontId="2" fillId="4" borderId="12" xfId="0" applyFont="1" applyFill="1" applyBorder="1" applyAlignment="1">
      <alignment horizontal="right" vertical="center"/>
    </xf>
    <xf numFmtId="0" fontId="4" fillId="4" borderId="5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  <xf numFmtId="0" fontId="4" fillId="4" borderId="38" xfId="0" applyFont="1" applyFill="1" applyBorder="1" applyAlignment="1">
      <alignment horizontal="centerContinuous"/>
    </xf>
    <xf numFmtId="2" fontId="4" fillId="4" borderId="58" xfId="0" applyNumberFormat="1" applyFont="1" applyFill="1" applyBorder="1" applyAlignment="1">
      <alignment horizontal="center"/>
    </xf>
    <xf numFmtId="3" fontId="4" fillId="4" borderId="32" xfId="0" applyNumberFormat="1" applyFont="1" applyFill="1" applyBorder="1" applyAlignment="1">
      <alignment horizontal="centerContinuous"/>
    </xf>
    <xf numFmtId="0" fontId="0" fillId="4" borderId="27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4" fillId="4" borderId="57" xfId="0" applyFont="1" applyFill="1" applyBorder="1" applyAlignment="1">
      <alignment horizontal="centerContinuous" wrapText="1"/>
    </xf>
    <xf numFmtId="0" fontId="4" fillId="4" borderId="28" xfId="0" applyFont="1" applyFill="1" applyBorder="1" applyAlignment="1">
      <alignment horizontal="right"/>
    </xf>
    <xf numFmtId="0" fontId="4" fillId="4" borderId="41" xfId="0" applyFont="1" applyFill="1" applyBorder="1" applyAlignment="1">
      <alignment horizontal="centerContinuous" wrapText="1"/>
    </xf>
    <xf numFmtId="0" fontId="0" fillId="4" borderId="42" xfId="0" applyFill="1" applyBorder="1" applyAlignment="1">
      <alignment horizontal="centerContinuous"/>
    </xf>
    <xf numFmtId="2" fontId="4" fillId="4" borderId="42" xfId="0" applyNumberFormat="1" applyFont="1" applyFill="1" applyBorder="1" applyAlignment="1">
      <alignment horizontal="centerContinuous"/>
    </xf>
    <xf numFmtId="3" fontId="0" fillId="4" borderId="42" xfId="0" applyNumberFormat="1" applyFill="1" applyBorder="1" applyAlignment="1">
      <alignment horizontal="centerContinuous"/>
    </xf>
    <xf numFmtId="0" fontId="0" fillId="4" borderId="42" xfId="0" applyFill="1" applyBorder="1" applyAlignment="1">
      <alignment/>
    </xf>
    <xf numFmtId="0" fontId="0" fillId="4" borderId="28" xfId="0" applyFill="1" applyBorder="1" applyAlignment="1">
      <alignment/>
    </xf>
    <xf numFmtId="0" fontId="4" fillId="4" borderId="21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0" fillId="4" borderId="41" xfId="0" applyFill="1" applyBorder="1" applyAlignment="1">
      <alignment/>
    </xf>
    <xf numFmtId="0" fontId="1" fillId="4" borderId="42" xfId="0" applyFont="1" applyFill="1" applyBorder="1" applyAlignment="1">
      <alignment horizontal="centerContinuous"/>
    </xf>
    <xf numFmtId="0" fontId="1" fillId="4" borderId="42" xfId="0" applyFont="1" applyFill="1" applyBorder="1" applyAlignment="1">
      <alignment horizontal="right"/>
    </xf>
    <xf numFmtId="166" fontId="4" fillId="4" borderId="42" xfId="0" applyNumberFormat="1" applyFont="1" applyFill="1" applyBorder="1" applyAlignment="1">
      <alignment horizontal="centerContinuous"/>
    </xf>
    <xf numFmtId="3" fontId="4" fillId="4" borderId="42" xfId="0" applyNumberFormat="1" applyFont="1" applyFill="1" applyBorder="1" applyAlignment="1">
      <alignment horizontal="centerContinuous" wrapText="1"/>
    </xf>
    <xf numFmtId="0" fontId="4" fillId="4" borderId="42" xfId="0" applyFont="1" applyFill="1" applyBorder="1" applyAlignment="1">
      <alignment horizontal="centerContinuous" wrapText="1"/>
    </xf>
    <xf numFmtId="0" fontId="0" fillId="4" borderId="28" xfId="0" applyFill="1" applyBorder="1" applyAlignment="1">
      <alignment horizontal="right"/>
    </xf>
    <xf numFmtId="166" fontId="4" fillId="4" borderId="42" xfId="0" applyNumberFormat="1" applyFont="1" applyFill="1" applyBorder="1" applyAlignment="1">
      <alignment/>
    </xf>
    <xf numFmtId="0" fontId="4" fillId="4" borderId="42" xfId="0" applyFont="1" applyFill="1" applyBorder="1" applyAlignment="1">
      <alignment/>
    </xf>
    <xf numFmtId="165" fontId="4" fillId="4" borderId="28" xfId="0" applyNumberFormat="1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18" xfId="0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0" fillId="4" borderId="3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41" xfId="0" applyFill="1" applyBorder="1" applyAlignment="1">
      <alignment horizontal="left"/>
    </xf>
    <xf numFmtId="0" fontId="0" fillId="4" borderId="4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9" fillId="2" borderId="10" xfId="0" applyFont="1" applyFill="1" applyBorder="1" applyAlignment="1" quotePrefix="1">
      <alignment/>
    </xf>
    <xf numFmtId="0" fontId="22" fillId="2" borderId="45" xfId="0" applyFont="1" applyFill="1" applyBorder="1" applyAlignment="1">
      <alignment/>
    </xf>
    <xf numFmtId="0" fontId="0" fillId="2" borderId="4" xfId="0" applyFill="1" applyBorder="1" applyAlignment="1">
      <alignment horizontal="right"/>
    </xf>
    <xf numFmtId="0" fontId="23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2" borderId="45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8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right"/>
    </xf>
    <xf numFmtId="8" fontId="0" fillId="2" borderId="10" xfId="0" applyNumberFormat="1" applyFill="1" applyBorder="1" applyAlignment="1">
      <alignment horizontal="center"/>
    </xf>
    <xf numFmtId="0" fontId="17" fillId="2" borderId="0" xfId="0" applyFont="1" applyFill="1" applyBorder="1" applyAlignment="1">
      <alignment horizontal="centerContinuous"/>
    </xf>
    <xf numFmtId="0" fontId="0" fillId="4" borderId="63" xfId="0" applyFill="1" applyBorder="1" applyAlignment="1">
      <alignment/>
    </xf>
    <xf numFmtId="0" fontId="0" fillId="4" borderId="64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55" xfId="0" applyFill="1" applyBorder="1" applyAlignment="1">
      <alignment/>
    </xf>
    <xf numFmtId="0" fontId="0" fillId="2" borderId="55" xfId="0" applyFont="1" applyFill="1" applyBorder="1" applyAlignment="1">
      <alignment/>
    </xf>
    <xf numFmtId="0" fontId="0" fillId="2" borderId="21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1" fillId="2" borderId="16" xfId="0" applyFont="1" applyFill="1" applyBorder="1" applyAlignment="1">
      <alignment horizontal="centerContinuous"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49" xfId="0" applyFill="1" applyBorder="1" applyAlignment="1">
      <alignment/>
    </xf>
    <xf numFmtId="0" fontId="0" fillId="2" borderId="50" xfId="0" applyFill="1" applyBorder="1" applyAlignment="1">
      <alignment/>
    </xf>
    <xf numFmtId="0" fontId="0" fillId="4" borderId="65" xfId="0" applyFill="1" applyBorder="1" applyAlignment="1">
      <alignment/>
    </xf>
    <xf numFmtId="0" fontId="0" fillId="4" borderId="66" xfId="0" applyFill="1" applyBorder="1" applyAlignment="1">
      <alignment/>
    </xf>
    <xf numFmtId="0" fontId="2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9" fillId="2" borderId="51" xfId="0" applyFont="1" applyFill="1" applyBorder="1" applyAlignment="1">
      <alignment/>
    </xf>
    <xf numFmtId="0" fontId="9" fillId="2" borderId="52" xfId="0" applyFont="1" applyFill="1" applyBorder="1" applyAlignment="1">
      <alignment/>
    </xf>
    <xf numFmtId="0" fontId="26" fillId="2" borderId="0" xfId="0" applyFont="1" applyFill="1" applyBorder="1" applyAlignment="1">
      <alignment horizontal="centerContinuous"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67" xfId="0" applyFill="1" applyBorder="1" applyAlignment="1">
      <alignment horizontal="center"/>
    </xf>
    <xf numFmtId="0" fontId="0" fillId="2" borderId="68" xfId="0" applyFill="1" applyBorder="1" applyAlignment="1">
      <alignment/>
    </xf>
    <xf numFmtId="49" fontId="0" fillId="2" borderId="0" xfId="0" applyNumberFormat="1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>
      <alignment wrapText="1"/>
    </xf>
    <xf numFmtId="1" fontId="0" fillId="2" borderId="22" xfId="0" applyNumberFormat="1" applyFill="1" applyBorder="1" applyAlignment="1" quotePrefix="1">
      <alignment horizontal="center" wrapText="1"/>
    </xf>
    <xf numFmtId="1" fontId="0" fillId="2" borderId="22" xfId="0" applyNumberFormat="1" applyFill="1" applyBorder="1" applyAlignment="1">
      <alignment/>
    </xf>
    <xf numFmtId="1" fontId="0" fillId="2" borderId="22" xfId="0" applyNumberFormat="1" applyFill="1" applyBorder="1" applyAlignment="1" quotePrefix="1">
      <alignment horizontal="center"/>
    </xf>
    <xf numFmtId="0" fontId="0" fillId="2" borderId="22" xfId="0" applyFill="1" applyBorder="1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right"/>
      <protection/>
    </xf>
    <xf numFmtId="49" fontId="0" fillId="2" borderId="0" xfId="0" applyNumberFormat="1" applyFont="1" applyFill="1" applyAlignment="1" applyProtection="1">
      <alignment/>
      <protection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right"/>
    </xf>
    <xf numFmtId="179" fontId="0" fillId="2" borderId="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8" fontId="0" fillId="2" borderId="4" xfId="0" applyNumberForma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9" fillId="2" borderId="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8" xfId="0" applyFont="1" applyFill="1" applyBorder="1" applyAlignment="1">
      <alignment/>
    </xf>
    <xf numFmtId="8" fontId="0" fillId="2" borderId="23" xfId="0" applyNumberFormat="1" applyFill="1" applyBorder="1" applyAlignment="1">
      <alignment horizontal="center"/>
    </xf>
    <xf numFmtId="8" fontId="0" fillId="2" borderId="23" xfId="0" applyNumberFormat="1" applyFont="1" applyFill="1" applyBorder="1" applyAlignment="1">
      <alignment horizontal="center"/>
    </xf>
    <xf numFmtId="8" fontId="0" fillId="2" borderId="4" xfId="0" applyNumberFormat="1" applyFont="1" applyFill="1" applyBorder="1" applyAlignment="1">
      <alignment horizontal="center"/>
    </xf>
    <xf numFmtId="179" fontId="0" fillId="2" borderId="5" xfId="0" applyNumberFormat="1" applyFont="1" applyFill="1" applyBorder="1" applyAlignment="1">
      <alignment horizontal="center"/>
    </xf>
    <xf numFmtId="0" fontId="0" fillId="2" borderId="47" xfId="0" applyFont="1" applyFill="1" applyBorder="1" applyAlignment="1">
      <alignment horizontal="left"/>
    </xf>
    <xf numFmtId="179" fontId="0" fillId="2" borderId="22" xfId="0" applyNumberFormat="1" applyFont="1" applyFill="1" applyBorder="1" applyAlignment="1">
      <alignment horizontal="center"/>
    </xf>
    <xf numFmtId="0" fontId="24" fillId="2" borderId="11" xfId="0" applyFont="1" applyFill="1" applyBorder="1" applyAlignment="1">
      <alignment horizontal="right"/>
    </xf>
    <xf numFmtId="184" fontId="0" fillId="2" borderId="0" xfId="0" applyNumberForma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79" fontId="0" fillId="2" borderId="4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8" fontId="0" fillId="2" borderId="11" xfId="0" applyNumberForma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Continuous"/>
    </xf>
    <xf numFmtId="0" fontId="28" fillId="2" borderId="0" xfId="0" applyFont="1" applyFill="1" applyAlignment="1">
      <alignment horizontal="center"/>
    </xf>
    <xf numFmtId="8" fontId="28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28" fillId="2" borderId="0" xfId="0" applyFont="1" applyFill="1" applyAlignment="1">
      <alignment horizontal="right"/>
    </xf>
    <xf numFmtId="166" fontId="28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45" xfId="0" applyFill="1" applyBorder="1" applyAlignment="1">
      <alignment/>
    </xf>
    <xf numFmtId="185" fontId="28" fillId="2" borderId="0" xfId="0" applyNumberFormat="1" applyFont="1" applyFill="1" applyAlignment="1">
      <alignment/>
    </xf>
    <xf numFmtId="185" fontId="28" fillId="2" borderId="0" xfId="0" applyNumberFormat="1" applyFont="1" applyFill="1" applyAlignment="1">
      <alignment horizontal="right"/>
    </xf>
    <xf numFmtId="185" fontId="4" fillId="2" borderId="69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185" fontId="0" fillId="2" borderId="70" xfId="0" applyNumberForma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0" fontId="0" fillId="2" borderId="48" xfId="0" applyFill="1" applyBorder="1" applyAlignment="1">
      <alignment/>
    </xf>
    <xf numFmtId="3" fontId="0" fillId="2" borderId="48" xfId="0" applyNumberFormat="1" applyFill="1" applyBorder="1" applyAlignment="1">
      <alignment horizontal="center"/>
    </xf>
    <xf numFmtId="0" fontId="30" fillId="2" borderId="0" xfId="0" applyFont="1" applyFill="1" applyAlignment="1">
      <alignment horizontal="right"/>
    </xf>
    <xf numFmtId="0" fontId="4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8" fontId="0" fillId="2" borderId="48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79" fontId="0" fillId="2" borderId="71" xfId="0" applyNumberFormat="1" applyFont="1" applyFill="1" applyBorder="1" applyAlignment="1">
      <alignment horizontal="center"/>
    </xf>
    <xf numFmtId="2" fontId="0" fillId="2" borderId="72" xfId="0" applyNumberFormat="1" applyFont="1" applyFill="1" applyBorder="1" applyAlignment="1" applyProtection="1">
      <alignment horizontal="center"/>
      <protection locked="0"/>
    </xf>
    <xf numFmtId="2" fontId="0" fillId="2" borderId="73" xfId="0" applyNumberFormat="1" applyFont="1" applyFill="1" applyBorder="1" applyAlignment="1" applyProtection="1">
      <alignment horizontal="center"/>
      <protection locked="0"/>
    </xf>
    <xf numFmtId="2" fontId="0" fillId="2" borderId="74" xfId="0" applyNumberFormat="1" applyFont="1" applyFill="1" applyBorder="1" applyAlignment="1" applyProtection="1">
      <alignment horizontal="center"/>
      <protection locked="0"/>
    </xf>
    <xf numFmtId="2" fontId="0" fillId="2" borderId="75" xfId="0" applyNumberFormat="1" applyFont="1" applyFill="1" applyBorder="1" applyAlignment="1" applyProtection="1">
      <alignment horizontal="center"/>
      <protection locked="0"/>
    </xf>
    <xf numFmtId="166" fontId="0" fillId="2" borderId="72" xfId="0" applyNumberFormat="1" applyFont="1" applyFill="1" applyBorder="1" applyAlignment="1" applyProtection="1">
      <alignment horizontal="center"/>
      <protection locked="0"/>
    </xf>
    <xf numFmtId="166" fontId="0" fillId="2" borderId="73" xfId="0" applyNumberFormat="1" applyFont="1" applyFill="1" applyBorder="1" applyAlignment="1" applyProtection="1">
      <alignment horizontal="center"/>
      <protection locked="0"/>
    </xf>
    <xf numFmtId="166" fontId="0" fillId="2" borderId="74" xfId="0" applyNumberFormat="1" applyFont="1" applyFill="1" applyBorder="1" applyAlignment="1" applyProtection="1">
      <alignment horizontal="center"/>
      <protection locked="0"/>
    </xf>
    <xf numFmtId="166" fontId="0" fillId="2" borderId="75" xfId="0" applyNumberFormat="1" applyFont="1" applyFill="1" applyBorder="1" applyAlignment="1" applyProtection="1">
      <alignment horizontal="center"/>
      <protection locked="0"/>
    </xf>
    <xf numFmtId="2" fontId="0" fillId="2" borderId="75" xfId="0" applyNumberFormat="1" applyFill="1" applyBorder="1" applyAlignment="1" applyProtection="1">
      <alignment horizontal="center"/>
      <protection locked="0"/>
    </xf>
    <xf numFmtId="1" fontId="0" fillId="2" borderId="75" xfId="0" applyNumberFormat="1" applyFont="1" applyFill="1" applyBorder="1" applyAlignment="1" applyProtection="1">
      <alignment horizontal="center"/>
      <protection locked="0"/>
    </xf>
    <xf numFmtId="0" fontId="0" fillId="2" borderId="75" xfId="0" applyFill="1" applyBorder="1" applyAlignment="1" applyProtection="1">
      <alignment horizontal="center"/>
      <protection locked="0"/>
    </xf>
    <xf numFmtId="0" fontId="0" fillId="2" borderId="76" xfId="0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 locked="0"/>
    </xf>
    <xf numFmtId="185" fontId="0" fillId="2" borderId="22" xfId="0" applyNumberFormat="1" applyFill="1" applyBorder="1" applyAlignment="1">
      <alignment horizontal="center"/>
    </xf>
    <xf numFmtId="0" fontId="0" fillId="2" borderId="46" xfId="0" applyFill="1" applyBorder="1" applyAlignment="1">
      <alignment/>
    </xf>
    <xf numFmtId="8" fontId="0" fillId="2" borderId="77" xfId="0" applyNumberFormat="1" applyFill="1" applyBorder="1" applyAlignment="1">
      <alignment horizontal="center"/>
    </xf>
    <xf numFmtId="8" fontId="0" fillId="2" borderId="22" xfId="0" applyNumberFormat="1" applyFill="1" applyBorder="1" applyAlignment="1">
      <alignment horizontal="center"/>
    </xf>
    <xf numFmtId="0" fontId="0" fillId="2" borderId="11" xfId="0" applyFont="1" applyFill="1" applyBorder="1" applyAlignment="1">
      <alignment horizontal="right"/>
    </xf>
    <xf numFmtId="8" fontId="0" fillId="2" borderId="18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2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189" fontId="0" fillId="2" borderId="4" xfId="0" applyNumberFormat="1" applyFill="1" applyBorder="1" applyAlignment="1">
      <alignment horizontal="center"/>
    </xf>
    <xf numFmtId="179" fontId="0" fillId="2" borderId="67" xfId="0" applyNumberFormat="1" applyFill="1" applyBorder="1" applyAlignment="1">
      <alignment horizontal="center"/>
    </xf>
    <xf numFmtId="0" fontId="4" fillId="2" borderId="48" xfId="0" applyFont="1" applyFill="1" applyBorder="1" applyAlignment="1">
      <alignment horizontal="right"/>
    </xf>
    <xf numFmtId="0" fontId="4" fillId="2" borderId="0" xfId="0" applyFont="1" applyFill="1" applyBorder="1" applyAlignment="1" quotePrefix="1">
      <alignment horizontal="right"/>
    </xf>
    <xf numFmtId="0" fontId="18" fillId="2" borderId="0" xfId="0" applyFont="1" applyFill="1" applyBorder="1" applyAlignment="1">
      <alignment/>
    </xf>
    <xf numFmtId="2" fontId="0" fillId="2" borderId="0" xfId="0" applyNumberForma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/>
    </xf>
    <xf numFmtId="14" fontId="0" fillId="2" borderId="72" xfId="0" applyNumberFormat="1" applyFont="1" applyFill="1" applyBorder="1" applyAlignment="1" applyProtection="1">
      <alignment horizontal="left"/>
      <protection locked="0"/>
    </xf>
    <xf numFmtId="0" fontId="0" fillId="0" borderId="78" xfId="0" applyBorder="1" applyAlignment="1" applyProtection="1">
      <alignment/>
      <protection locked="0"/>
    </xf>
    <xf numFmtId="0" fontId="0" fillId="2" borderId="72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4" xfId="0" applyBorder="1" applyAlignment="1">
      <alignment/>
    </xf>
    <xf numFmtId="49" fontId="0" fillId="2" borderId="48" xfId="0" applyNumberFormat="1" applyFill="1" applyBorder="1" applyAlignment="1" applyProtection="1">
      <alignment vertical="top"/>
      <protection locked="0"/>
    </xf>
    <xf numFmtId="0" fontId="0" fillId="0" borderId="48" xfId="0" applyBorder="1" applyAlignment="1">
      <alignment/>
    </xf>
    <xf numFmtId="49" fontId="0" fillId="2" borderId="4" xfId="0" applyNumberFormat="1" applyFill="1" applyBorder="1" applyAlignment="1" applyProtection="1">
      <alignment/>
      <protection locked="0"/>
    </xf>
    <xf numFmtId="49" fontId="0" fillId="2" borderId="48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75" zoomScaleNormal="75" workbookViewId="0" topLeftCell="A58">
      <selection activeCell="H76" sqref="H76"/>
    </sheetView>
  </sheetViews>
  <sheetFormatPr defaultColWidth="11.421875" defaultRowHeight="12.75"/>
  <cols>
    <col min="1" max="1" width="3.28125" style="1" customWidth="1"/>
    <col min="2" max="2" width="8.00390625" style="1" customWidth="1"/>
    <col min="3" max="3" width="27.421875" style="1" customWidth="1"/>
    <col min="4" max="4" width="10.28125" style="1" customWidth="1"/>
    <col min="5" max="5" width="15.7109375" style="1" customWidth="1"/>
    <col min="6" max="6" width="13.28125" style="1" customWidth="1"/>
    <col min="7" max="7" width="14.28125" style="1" customWidth="1"/>
    <col min="8" max="8" width="13.28125" style="1" customWidth="1"/>
    <col min="9" max="9" width="14.140625" style="1" customWidth="1"/>
    <col min="10" max="11" width="11.421875" style="1" customWidth="1"/>
    <col min="12" max="12" width="34.28125" style="1" customWidth="1"/>
    <col min="13" max="16384" width="11.421875" style="1" customWidth="1"/>
  </cols>
  <sheetData>
    <row r="1" spans="2:12" ht="12.75">
      <c r="B1" s="10"/>
      <c r="C1" s="351"/>
      <c r="D1" s="352"/>
      <c r="E1" s="351"/>
      <c r="F1" s="351"/>
      <c r="G1" s="351"/>
      <c r="H1" s="351"/>
      <c r="I1" s="351"/>
      <c r="J1" s="351"/>
      <c r="K1" s="351"/>
      <c r="L1" s="353"/>
    </row>
    <row r="2" spans="2:12" s="238" customFormat="1" ht="12.75" customHeight="1">
      <c r="B2" s="354"/>
      <c r="C2" s="239"/>
      <c r="D2" s="239"/>
      <c r="E2" s="239"/>
      <c r="F2" s="239"/>
      <c r="G2" s="239"/>
      <c r="H2" s="239"/>
      <c r="I2" s="239"/>
      <c r="J2" s="239"/>
      <c r="K2" s="239"/>
      <c r="L2" s="355"/>
    </row>
    <row r="3" spans="2:12" s="238" customFormat="1" ht="15.75">
      <c r="B3" s="356"/>
      <c r="C3" s="51"/>
      <c r="D3" s="51"/>
      <c r="E3" s="51"/>
      <c r="F3" s="357"/>
      <c r="G3" s="324" t="s">
        <v>171</v>
      </c>
      <c r="H3" s="51"/>
      <c r="I3" s="51"/>
      <c r="J3" s="51"/>
      <c r="K3" s="51"/>
      <c r="L3" s="358"/>
    </row>
    <row r="4" spans="2:12" s="238" customFormat="1" ht="15.75">
      <c r="B4" s="356"/>
      <c r="C4" s="51"/>
      <c r="D4" s="51"/>
      <c r="E4" s="51"/>
      <c r="F4" s="357"/>
      <c r="G4" s="324" t="s">
        <v>172</v>
      </c>
      <c r="H4" s="51"/>
      <c r="I4" s="51"/>
      <c r="J4" s="51"/>
      <c r="K4" s="51"/>
      <c r="L4" s="358"/>
    </row>
    <row r="5" spans="1:12" ht="12.75">
      <c r="A5" s="3"/>
      <c r="B5" s="11"/>
      <c r="C5" s="3"/>
      <c r="D5" s="3"/>
      <c r="E5" s="3"/>
      <c r="F5" s="3"/>
      <c r="G5" s="3"/>
      <c r="H5" s="3"/>
      <c r="I5" s="3"/>
      <c r="J5" s="3"/>
      <c r="K5" s="3"/>
      <c r="L5" s="83"/>
    </row>
    <row r="6" spans="1:12" ht="12.75">
      <c r="A6" s="3"/>
      <c r="B6" s="11"/>
      <c r="C6" s="328" t="s">
        <v>185</v>
      </c>
      <c r="D6" s="42"/>
      <c r="E6" s="42"/>
      <c r="F6" s="42"/>
      <c r="G6" s="42"/>
      <c r="H6" s="3"/>
      <c r="I6" s="3"/>
      <c r="J6" s="3"/>
      <c r="K6" s="3"/>
      <c r="L6" s="83"/>
    </row>
    <row r="7" spans="1:12" ht="12.75">
      <c r="A7" s="3"/>
      <c r="B7" s="11"/>
      <c r="C7" s="42" t="s">
        <v>188</v>
      </c>
      <c r="D7" s="328"/>
      <c r="E7" s="42"/>
      <c r="F7" s="42"/>
      <c r="G7" s="42"/>
      <c r="H7" s="42"/>
      <c r="I7" s="57"/>
      <c r="J7" s="3"/>
      <c r="K7" s="3"/>
      <c r="L7" s="83"/>
    </row>
    <row r="8" spans="1:12" ht="12" customHeight="1">
      <c r="A8" s="3"/>
      <c r="B8" s="11"/>
      <c r="C8" s="42" t="s">
        <v>186</v>
      </c>
      <c r="D8" s="42"/>
      <c r="E8" s="42"/>
      <c r="F8" s="42"/>
      <c r="G8" s="42"/>
      <c r="H8" s="42"/>
      <c r="I8" s="57"/>
      <c r="J8" s="3"/>
      <c r="K8" s="3"/>
      <c r="L8" s="83"/>
    </row>
    <row r="9" spans="1:12" ht="12" customHeight="1">
      <c r="A9" s="3"/>
      <c r="B9" s="11"/>
      <c r="C9" s="42" t="s">
        <v>250</v>
      </c>
      <c r="D9" s="42"/>
      <c r="E9" s="42"/>
      <c r="F9" s="42"/>
      <c r="G9" s="42"/>
      <c r="H9" s="42"/>
      <c r="I9" s="57"/>
      <c r="J9" s="3"/>
      <c r="K9" s="3"/>
      <c r="L9" s="83"/>
    </row>
    <row r="10" spans="1:12" ht="12" customHeight="1">
      <c r="A10" s="3"/>
      <c r="B10" s="11"/>
      <c r="C10" s="42" t="s">
        <v>240</v>
      </c>
      <c r="D10" s="42"/>
      <c r="E10" s="42"/>
      <c r="F10" s="42"/>
      <c r="G10" s="42"/>
      <c r="H10" s="3"/>
      <c r="I10" s="3"/>
      <c r="J10" s="3"/>
      <c r="K10" s="3"/>
      <c r="L10" s="83"/>
    </row>
    <row r="11" spans="1:12" ht="12" customHeight="1">
      <c r="A11" s="3"/>
      <c r="B11" s="11"/>
      <c r="C11" s="42" t="s">
        <v>189</v>
      </c>
      <c r="D11" s="42"/>
      <c r="E11" s="42"/>
      <c r="F11" s="42"/>
      <c r="G11" s="42"/>
      <c r="H11" s="3"/>
      <c r="I11" s="3"/>
      <c r="J11" s="3"/>
      <c r="K11" s="3"/>
      <c r="L11" s="83"/>
    </row>
    <row r="12" spans="1:12" ht="12" customHeight="1">
      <c r="A12" s="3"/>
      <c r="B12" s="11"/>
      <c r="C12" s="42" t="s">
        <v>187</v>
      </c>
      <c r="D12" s="42"/>
      <c r="E12" s="42"/>
      <c r="F12" s="42"/>
      <c r="G12" s="42"/>
      <c r="H12" s="42"/>
      <c r="I12" s="57"/>
      <c r="J12" s="3"/>
      <c r="K12" s="3"/>
      <c r="L12" s="83"/>
    </row>
    <row r="13" spans="1:12" ht="12" customHeight="1">
      <c r="A13" s="3"/>
      <c r="B13" s="11"/>
      <c r="C13" s="42" t="s">
        <v>205</v>
      </c>
      <c r="D13" s="42"/>
      <c r="E13" s="42"/>
      <c r="F13" s="42"/>
      <c r="G13" s="42"/>
      <c r="H13" s="42"/>
      <c r="I13" s="57"/>
      <c r="J13" s="3"/>
      <c r="K13" s="3"/>
      <c r="L13" s="83"/>
    </row>
    <row r="14" spans="1:12" ht="11.25" customHeight="1">
      <c r="A14" s="3"/>
      <c r="B14" s="11"/>
      <c r="C14" s="57"/>
      <c r="D14" s="57"/>
      <c r="E14" s="57"/>
      <c r="F14" s="57"/>
      <c r="G14" s="57"/>
      <c r="H14" s="57"/>
      <c r="I14" s="57"/>
      <c r="J14" s="3"/>
      <c r="K14" s="3"/>
      <c r="L14" s="83"/>
    </row>
    <row r="15" spans="1:12" ht="10.5" customHeight="1">
      <c r="A15" s="3"/>
      <c r="B15" s="11"/>
      <c r="C15" s="3"/>
      <c r="D15" s="3"/>
      <c r="E15" s="3"/>
      <c r="F15" s="3"/>
      <c r="G15" s="3"/>
      <c r="H15" s="3"/>
      <c r="I15" s="3"/>
      <c r="J15" s="3"/>
      <c r="K15" s="3"/>
      <c r="L15" s="83"/>
    </row>
    <row r="16" spans="1:12" ht="13.5" customHeight="1">
      <c r="A16" s="3"/>
      <c r="B16" s="11"/>
      <c r="C16" s="88" t="s">
        <v>1</v>
      </c>
      <c r="D16" s="3"/>
      <c r="E16" s="3"/>
      <c r="F16" s="3"/>
      <c r="G16" s="3"/>
      <c r="H16" s="3"/>
      <c r="I16" s="3"/>
      <c r="J16" s="3"/>
      <c r="K16" s="3"/>
      <c r="L16" s="83"/>
    </row>
    <row r="17" spans="1:12" ht="10.5" customHeight="1">
      <c r="A17" s="3"/>
      <c r="B17" s="11"/>
      <c r="C17" s="89"/>
      <c r="D17" s="89" t="s">
        <v>2</v>
      </c>
      <c r="E17" s="486"/>
      <c r="F17" s="487"/>
      <c r="G17" s="487"/>
      <c r="H17" s="487"/>
      <c r="I17" s="487"/>
      <c r="J17" s="487"/>
      <c r="K17" s="3"/>
      <c r="L17" s="83"/>
    </row>
    <row r="18" spans="1:12" ht="11.25" customHeight="1">
      <c r="A18" s="3"/>
      <c r="B18" s="11"/>
      <c r="C18" s="90"/>
      <c r="D18" s="12" t="s">
        <v>3</v>
      </c>
      <c r="E18" s="488"/>
      <c r="F18" s="489"/>
      <c r="G18" s="489"/>
      <c r="H18" s="489"/>
      <c r="I18" s="489"/>
      <c r="J18" s="489"/>
      <c r="K18" s="3"/>
      <c r="L18" s="83"/>
    </row>
    <row r="19" spans="1:12" ht="10.5" customHeight="1">
      <c r="A19" s="3"/>
      <c r="B19" s="11"/>
      <c r="C19" s="89"/>
      <c r="D19" s="89" t="s">
        <v>4</v>
      </c>
      <c r="E19" s="488"/>
      <c r="F19" s="489"/>
      <c r="G19" s="489"/>
      <c r="H19" s="489"/>
      <c r="I19" s="489"/>
      <c r="J19" s="489"/>
      <c r="K19" s="3"/>
      <c r="L19" s="83"/>
    </row>
    <row r="20" spans="1:12" ht="10.5" customHeight="1">
      <c r="A20" s="3"/>
      <c r="B20" s="11"/>
      <c r="C20" s="89"/>
      <c r="D20" s="89"/>
      <c r="E20" s="91"/>
      <c r="F20" s="3"/>
      <c r="G20" s="3"/>
      <c r="H20" s="3"/>
      <c r="I20" s="3"/>
      <c r="J20" s="3"/>
      <c r="K20" s="3"/>
      <c r="L20" s="83"/>
    </row>
    <row r="21" spans="1:12" ht="10.5" customHeight="1">
      <c r="A21" s="3"/>
      <c r="B21" s="11"/>
      <c r="C21" s="92" t="s">
        <v>5</v>
      </c>
      <c r="D21" s="376" t="s">
        <v>210</v>
      </c>
      <c r="E21" s="490"/>
      <c r="F21" s="490"/>
      <c r="G21" s="490"/>
      <c r="H21" s="490"/>
      <c r="I21" s="490"/>
      <c r="J21" s="490"/>
      <c r="K21" s="3"/>
      <c r="L21" s="83"/>
    </row>
    <row r="22" spans="1:12" ht="10.5" customHeight="1">
      <c r="A22" s="3"/>
      <c r="B22" s="11"/>
      <c r="C22" s="3"/>
      <c r="D22" s="30" t="s">
        <v>6</v>
      </c>
      <c r="E22" s="491"/>
      <c r="F22" s="491"/>
      <c r="G22" s="491"/>
      <c r="H22" s="491"/>
      <c r="I22" s="491"/>
      <c r="J22" s="491"/>
      <c r="K22" s="3"/>
      <c r="L22" s="83"/>
    </row>
    <row r="23" spans="1:12" ht="10.5" customHeight="1">
      <c r="A23" s="3"/>
      <c r="B23" s="11"/>
      <c r="C23" s="3"/>
      <c r="D23" s="30" t="s">
        <v>208</v>
      </c>
      <c r="E23" s="491"/>
      <c r="F23" s="491"/>
      <c r="G23" s="491"/>
      <c r="H23" s="491"/>
      <c r="I23" s="491"/>
      <c r="J23" s="491"/>
      <c r="K23" s="3"/>
      <c r="L23" s="83"/>
    </row>
    <row r="24" spans="1:12" ht="10.5" customHeight="1">
      <c r="A24" s="3"/>
      <c r="B24" s="11"/>
      <c r="C24" s="3"/>
      <c r="D24" s="30" t="s">
        <v>209</v>
      </c>
      <c r="E24" s="491"/>
      <c r="F24" s="491"/>
      <c r="G24" s="491"/>
      <c r="H24" s="491"/>
      <c r="I24" s="491"/>
      <c r="J24" s="491"/>
      <c r="K24" s="3"/>
      <c r="L24" s="83"/>
    </row>
    <row r="25" spans="1:12" ht="10.5" customHeight="1">
      <c r="A25" s="3"/>
      <c r="B25" s="359"/>
      <c r="C25" s="26"/>
      <c r="D25" s="26"/>
      <c r="E25" s="26"/>
      <c r="F25" s="26"/>
      <c r="G25" s="26"/>
      <c r="H25" s="26"/>
      <c r="I25" s="26"/>
      <c r="J25" s="26"/>
      <c r="K25" s="26"/>
      <c r="L25" s="360"/>
    </row>
    <row r="26" spans="1:12" ht="10.5" customHeight="1" thickBot="1">
      <c r="A26" s="3"/>
      <c r="B26" s="361"/>
      <c r="C26" s="349"/>
      <c r="D26" s="349"/>
      <c r="E26" s="349"/>
      <c r="F26" s="349"/>
      <c r="G26" s="349"/>
      <c r="H26" s="349"/>
      <c r="I26" s="349"/>
      <c r="J26" s="348"/>
      <c r="K26" s="349"/>
      <c r="L26" s="362"/>
    </row>
    <row r="27" spans="1:12" ht="10.5" customHeight="1">
      <c r="A27" s="3"/>
      <c r="B27" s="11"/>
      <c r="C27" s="3"/>
      <c r="D27" s="3"/>
      <c r="E27" s="3"/>
      <c r="F27" s="3"/>
      <c r="G27" s="3"/>
      <c r="H27" s="3"/>
      <c r="I27" s="3"/>
      <c r="J27" s="56"/>
      <c r="K27" s="3"/>
      <c r="L27" s="83"/>
    </row>
    <row r="28" spans="1:12" ht="12.75" customHeight="1">
      <c r="A28" s="3"/>
      <c r="B28" s="11"/>
      <c r="C28" s="363" t="s">
        <v>207</v>
      </c>
      <c r="D28" s="364"/>
      <c r="E28" s="364"/>
      <c r="F28" s="364"/>
      <c r="G28" s="3"/>
      <c r="H28" s="3"/>
      <c r="I28" s="3"/>
      <c r="J28" s="56"/>
      <c r="K28" s="3"/>
      <c r="L28" s="83"/>
    </row>
    <row r="29" spans="1:12" ht="14.25" customHeight="1">
      <c r="A29" s="3"/>
      <c r="B29" s="11"/>
      <c r="C29" s="364" t="s">
        <v>204</v>
      </c>
      <c r="D29" s="364"/>
      <c r="E29" s="364"/>
      <c r="F29" s="364"/>
      <c r="G29" s="3"/>
      <c r="H29" s="3"/>
      <c r="I29" s="37"/>
      <c r="J29" s="3"/>
      <c r="K29" s="3"/>
      <c r="L29" s="83"/>
    </row>
    <row r="30" spans="1:12" ht="10.5" customHeight="1">
      <c r="A30" s="3"/>
      <c r="B30" s="11"/>
      <c r="C30" s="3"/>
      <c r="D30" s="3"/>
      <c r="E30" s="3"/>
      <c r="F30" s="3"/>
      <c r="G30" s="3"/>
      <c r="H30" s="3"/>
      <c r="I30" s="37"/>
      <c r="J30" s="3"/>
      <c r="K30" s="3"/>
      <c r="L30" s="83"/>
    </row>
    <row r="31" spans="1:13" ht="17.25" customHeight="1">
      <c r="A31" s="3"/>
      <c r="B31" s="11"/>
      <c r="C31" s="470" t="s">
        <v>239</v>
      </c>
      <c r="D31" s="471"/>
      <c r="E31" s="66"/>
      <c r="F31" s="3"/>
      <c r="G31" s="3"/>
      <c r="H31" s="3"/>
      <c r="I31" s="37"/>
      <c r="J31" s="96" t="s">
        <v>7</v>
      </c>
      <c r="K31" s="3"/>
      <c r="L31" s="83"/>
      <c r="M31" s="3"/>
    </row>
    <row r="32" spans="1:13" ht="10.5" customHeight="1">
      <c r="A32" s="3"/>
      <c r="B32" s="11"/>
      <c r="C32" s="3"/>
      <c r="D32" s="3"/>
      <c r="E32" s="75"/>
      <c r="F32" s="3"/>
      <c r="G32" s="3"/>
      <c r="H32" s="3"/>
      <c r="I32" s="37"/>
      <c r="J32" s="97"/>
      <c r="K32" s="3"/>
      <c r="L32" s="83"/>
      <c r="M32" s="3"/>
    </row>
    <row r="33" spans="1:13" ht="10.5" customHeight="1">
      <c r="A33" s="3"/>
      <c r="B33" s="11"/>
      <c r="C33" s="94" t="s">
        <v>211</v>
      </c>
      <c r="D33" s="3"/>
      <c r="E33" s="3"/>
      <c r="F33" s="3"/>
      <c r="G33" s="3"/>
      <c r="H33" s="3"/>
      <c r="I33" s="37"/>
      <c r="J33" s="98" t="s">
        <v>8</v>
      </c>
      <c r="K33" s="3"/>
      <c r="L33" s="83"/>
      <c r="M33" s="3"/>
    </row>
    <row r="34" spans="1:13" ht="10.5" customHeight="1">
      <c r="A34" s="3"/>
      <c r="B34" s="11"/>
      <c r="C34" s="95" t="s">
        <v>190</v>
      </c>
      <c r="D34" s="3"/>
      <c r="E34" s="3"/>
      <c r="F34" s="3"/>
      <c r="G34" s="3"/>
      <c r="H34" s="3"/>
      <c r="I34" s="37"/>
      <c r="J34" s="97"/>
      <c r="K34" s="3"/>
      <c r="L34" s="83"/>
      <c r="M34" s="3"/>
    </row>
    <row r="35" spans="1:13" ht="10.5" customHeight="1" thickBot="1">
      <c r="A35" s="3"/>
      <c r="B35" s="11"/>
      <c r="C35" s="3"/>
      <c r="D35" s="75"/>
      <c r="E35" s="3"/>
      <c r="F35" s="3"/>
      <c r="G35" s="3"/>
      <c r="H35" s="3"/>
      <c r="I35" s="37"/>
      <c r="J35" s="97"/>
      <c r="K35" s="3"/>
      <c r="L35" s="83"/>
      <c r="M35" s="3"/>
    </row>
    <row r="36" spans="1:13" ht="10.5" customHeight="1" thickBot="1">
      <c r="A36" s="3"/>
      <c r="B36" s="11"/>
      <c r="D36" s="350" t="s">
        <v>9</v>
      </c>
      <c r="E36" s="481"/>
      <c r="F36" s="482"/>
      <c r="G36" s="3"/>
      <c r="H36" s="3"/>
      <c r="I36" s="37"/>
      <c r="J36" s="97"/>
      <c r="K36" s="3"/>
      <c r="L36" s="83"/>
      <c r="M36" s="3"/>
    </row>
    <row r="37" spans="1:13" ht="10.5" customHeight="1">
      <c r="A37" s="3"/>
      <c r="B37" s="11"/>
      <c r="D37" s="3"/>
      <c r="E37" s="3"/>
      <c r="F37" s="3"/>
      <c r="G37" s="3"/>
      <c r="H37" s="3"/>
      <c r="I37" s="37"/>
      <c r="J37" s="97"/>
      <c r="K37" s="3"/>
      <c r="L37" s="83"/>
      <c r="M37" s="3"/>
    </row>
    <row r="38" spans="1:13" ht="10.5" customHeight="1" thickBot="1">
      <c r="A38" s="3"/>
      <c r="B38" s="11"/>
      <c r="C38" s="3"/>
      <c r="D38" s="3"/>
      <c r="E38" s="3"/>
      <c r="F38" s="3"/>
      <c r="G38" s="3"/>
      <c r="H38" s="3"/>
      <c r="I38" s="37"/>
      <c r="J38" s="56"/>
      <c r="K38" s="3"/>
      <c r="L38" s="83"/>
      <c r="M38" s="3"/>
    </row>
    <row r="39" spans="1:13" ht="10.5" customHeight="1" thickBot="1">
      <c r="A39" s="3"/>
      <c r="B39" s="11"/>
      <c r="D39" s="350" t="s">
        <v>10</v>
      </c>
      <c r="E39" s="483"/>
      <c r="F39" s="482"/>
      <c r="G39" s="3"/>
      <c r="H39" s="3"/>
      <c r="I39" s="37"/>
      <c r="J39" s="56"/>
      <c r="K39" s="3"/>
      <c r="L39" s="83"/>
      <c r="M39" s="3"/>
    </row>
    <row r="40" spans="1:13" ht="10.5" customHeight="1">
      <c r="A40" s="3"/>
      <c r="B40" s="11"/>
      <c r="D40" s="3"/>
      <c r="E40" s="3"/>
      <c r="F40" s="3"/>
      <c r="G40" s="3"/>
      <c r="H40" s="3"/>
      <c r="I40" s="37"/>
      <c r="J40" s="56"/>
      <c r="K40" s="3"/>
      <c r="L40" s="83"/>
      <c r="M40" s="3"/>
    </row>
    <row r="41" spans="1:13" ht="10.5" customHeight="1">
      <c r="A41" s="3"/>
      <c r="B41" s="11"/>
      <c r="C41" s="3"/>
      <c r="D41" s="3"/>
      <c r="E41" s="3"/>
      <c r="F41" s="3"/>
      <c r="G41" s="3"/>
      <c r="H41" s="3"/>
      <c r="I41" s="37"/>
      <c r="J41" s="56"/>
      <c r="K41" s="3"/>
      <c r="L41" s="83"/>
      <c r="M41" s="3"/>
    </row>
    <row r="42" spans="1:13" ht="12.75">
      <c r="A42" s="3"/>
      <c r="B42" s="11"/>
      <c r="C42" s="3"/>
      <c r="D42" s="74" t="s">
        <v>11</v>
      </c>
      <c r="E42" s="74" t="s">
        <v>12</v>
      </c>
      <c r="F42" s="74" t="s">
        <v>13</v>
      </c>
      <c r="G42" s="74" t="s">
        <v>14</v>
      </c>
      <c r="H42" s="74" t="s">
        <v>15</v>
      </c>
      <c r="I42" s="37"/>
      <c r="J42" s="56"/>
      <c r="K42" s="3"/>
      <c r="L42" s="83"/>
      <c r="M42" s="3"/>
    </row>
    <row r="43" spans="1:13" ht="11.25" customHeight="1">
      <c r="A43" s="3"/>
      <c r="B43" s="11"/>
      <c r="C43" s="3"/>
      <c r="D43" s="3"/>
      <c r="E43" s="3"/>
      <c r="F43" s="3"/>
      <c r="G43" s="3"/>
      <c r="H43" s="3"/>
      <c r="I43" s="37"/>
      <c r="J43" s="56"/>
      <c r="K43" s="3"/>
      <c r="L43" s="83"/>
      <c r="M43" s="3"/>
    </row>
    <row r="44" spans="1:13" ht="13.5" hidden="1" thickBot="1">
      <c r="A44" s="3"/>
      <c r="B44" s="11"/>
      <c r="C44" s="69" t="s">
        <v>16</v>
      </c>
      <c r="D44" s="449">
        <f>D79</f>
        <v>0</v>
      </c>
      <c r="E44" s="450">
        <f>D79</f>
        <v>0</v>
      </c>
      <c r="F44" s="451">
        <f>D79</f>
        <v>0</v>
      </c>
      <c r="G44" s="452">
        <f>D79</f>
        <v>0</v>
      </c>
      <c r="H44" s="452">
        <f>D79</f>
        <v>0</v>
      </c>
      <c r="I44" s="37"/>
      <c r="K44" s="3"/>
      <c r="L44" s="83"/>
      <c r="M44" s="3"/>
    </row>
    <row r="45" spans="1:13" ht="13.5" hidden="1" thickBot="1">
      <c r="A45" s="3"/>
      <c r="B45" s="11"/>
      <c r="I45" s="37"/>
      <c r="L45" s="83"/>
      <c r="M45" s="3"/>
    </row>
    <row r="46" spans="1:13" ht="13.5" hidden="1" thickBot="1">
      <c r="A46" s="3"/>
      <c r="B46" s="11"/>
      <c r="C46" s="69" t="s">
        <v>18</v>
      </c>
      <c r="D46" s="449">
        <f>D80</f>
        <v>0</v>
      </c>
      <c r="E46" s="450">
        <f>D80</f>
        <v>0</v>
      </c>
      <c r="F46" s="451">
        <f>D80</f>
        <v>0</v>
      </c>
      <c r="G46" s="452">
        <f>D80</f>
        <v>0</v>
      </c>
      <c r="H46" s="452">
        <f>D80</f>
        <v>0</v>
      </c>
      <c r="I46" s="37"/>
      <c r="J46" s="79"/>
      <c r="K46" s="3"/>
      <c r="L46" s="83"/>
      <c r="M46" s="3"/>
    </row>
    <row r="47" spans="1:13" ht="10.5" customHeight="1" hidden="1">
      <c r="A47" s="3"/>
      <c r="B47" s="11"/>
      <c r="C47" s="3"/>
      <c r="D47" s="3"/>
      <c r="E47" s="3"/>
      <c r="F47" s="3"/>
      <c r="G47" s="3"/>
      <c r="H47" s="3"/>
      <c r="I47" s="37"/>
      <c r="J47" s="99"/>
      <c r="K47" s="57"/>
      <c r="L47" s="83"/>
      <c r="M47" s="3"/>
    </row>
    <row r="48" spans="1:13" ht="10.5" customHeight="1" hidden="1">
      <c r="A48" s="3"/>
      <c r="B48" s="11"/>
      <c r="C48" s="3"/>
      <c r="D48" s="3"/>
      <c r="E48" s="70"/>
      <c r="F48" s="30"/>
      <c r="G48" s="3"/>
      <c r="H48" s="3"/>
      <c r="I48" s="37"/>
      <c r="J48" s="56"/>
      <c r="K48" s="3"/>
      <c r="L48" s="83"/>
      <c r="M48" s="3"/>
    </row>
    <row r="49" spans="1:13" ht="13.5" thickBot="1">
      <c r="A49" s="3"/>
      <c r="B49" s="11"/>
      <c r="C49" s="373" t="s">
        <v>19</v>
      </c>
      <c r="D49" s="3"/>
      <c r="E49" s="70"/>
      <c r="F49" s="30"/>
      <c r="G49" s="3"/>
      <c r="H49" s="3"/>
      <c r="I49" s="37"/>
      <c r="J49" s="56"/>
      <c r="K49" s="3"/>
      <c r="L49" s="83"/>
      <c r="M49" s="3"/>
    </row>
    <row r="50" spans="1:13" ht="13.5" thickBot="1">
      <c r="A50" s="3"/>
      <c r="B50" s="11"/>
      <c r="C50" s="70" t="s">
        <v>20</v>
      </c>
      <c r="D50" s="453"/>
      <c r="E50" s="454"/>
      <c r="F50" s="455"/>
      <c r="G50" s="456"/>
      <c r="H50" s="456"/>
      <c r="I50" s="37"/>
      <c r="J50" s="56"/>
      <c r="K50" s="3"/>
      <c r="L50" s="83"/>
      <c r="M50" s="3"/>
    </row>
    <row r="51" spans="1:13" ht="12" customHeight="1">
      <c r="A51" s="3"/>
      <c r="B51" s="11"/>
      <c r="C51" s="3"/>
      <c r="D51" s="3"/>
      <c r="E51" s="3"/>
      <c r="F51" s="3"/>
      <c r="G51" s="3"/>
      <c r="H51" s="3"/>
      <c r="I51" s="37"/>
      <c r="J51" s="56"/>
      <c r="K51" s="3"/>
      <c r="L51" s="83"/>
      <c r="M51" s="3"/>
    </row>
    <row r="52" spans="1:13" ht="12.75">
      <c r="A52" s="3"/>
      <c r="B52" s="11"/>
      <c r="C52" s="3" t="s">
        <v>21</v>
      </c>
      <c r="D52" s="457"/>
      <c r="E52" s="457"/>
      <c r="F52" s="457"/>
      <c r="G52" s="457"/>
      <c r="H52" s="457"/>
      <c r="I52" s="37"/>
      <c r="J52" s="56"/>
      <c r="K52" s="3"/>
      <c r="L52" s="83"/>
      <c r="M52" s="3"/>
    </row>
    <row r="53" spans="1:13" ht="12.75">
      <c r="A53" s="3"/>
      <c r="B53" s="11"/>
      <c r="C53" s="3" t="s">
        <v>22</v>
      </c>
      <c r="D53" s="457"/>
      <c r="E53" s="457"/>
      <c r="F53" s="457"/>
      <c r="G53" s="457"/>
      <c r="H53" s="457"/>
      <c r="I53" s="37"/>
      <c r="J53" s="56"/>
      <c r="K53" s="3"/>
      <c r="L53" s="83"/>
      <c r="M53" s="3"/>
    </row>
    <row r="54" spans="1:13" ht="12.75" customHeight="1" thickBot="1">
      <c r="A54" s="3"/>
      <c r="B54" s="11"/>
      <c r="C54" s="373" t="s">
        <v>0</v>
      </c>
      <c r="D54" s="3"/>
      <c r="E54" s="69"/>
      <c r="F54" s="69"/>
      <c r="G54" s="3"/>
      <c r="H54" s="3"/>
      <c r="I54" s="37"/>
      <c r="J54" s="56"/>
      <c r="K54" s="3"/>
      <c r="L54" s="83"/>
      <c r="M54" s="3"/>
    </row>
    <row r="55" spans="1:13" ht="14.25" customHeight="1" thickBot="1">
      <c r="A55" s="3"/>
      <c r="B55" s="11"/>
      <c r="C55" s="69" t="s">
        <v>20</v>
      </c>
      <c r="D55" s="453"/>
      <c r="E55" s="454"/>
      <c r="F55" s="455"/>
      <c r="G55" s="456"/>
      <c r="H55" s="456"/>
      <c r="I55" s="37"/>
      <c r="J55" s="56"/>
      <c r="K55" s="3"/>
      <c r="L55" s="83"/>
      <c r="M55" s="3"/>
    </row>
    <row r="56" spans="1:13" ht="12.75" customHeight="1" thickBot="1">
      <c r="A56" s="3"/>
      <c r="B56" s="11"/>
      <c r="C56" s="3"/>
      <c r="D56" s="3"/>
      <c r="E56" s="3"/>
      <c r="F56" s="3"/>
      <c r="G56" s="3"/>
      <c r="H56" s="3"/>
      <c r="I56" s="37"/>
      <c r="J56" s="56"/>
      <c r="K56" s="3"/>
      <c r="L56" s="83"/>
      <c r="M56" s="3"/>
    </row>
    <row r="57" spans="1:13" ht="12.75" customHeight="1" thickBot="1">
      <c r="A57" s="3"/>
      <c r="B57" s="11"/>
      <c r="C57" s="478" t="s">
        <v>17</v>
      </c>
      <c r="D57" s="453"/>
      <c r="E57" s="454"/>
      <c r="F57" s="455"/>
      <c r="G57" s="456"/>
      <c r="H57" s="456"/>
      <c r="I57" s="326" t="s">
        <v>175</v>
      </c>
      <c r="J57" s="325" t="s">
        <v>243</v>
      </c>
      <c r="K57" s="3"/>
      <c r="L57" s="83"/>
      <c r="M57" s="3"/>
    </row>
    <row r="58" spans="1:13" ht="14.25" customHeight="1">
      <c r="A58" s="3"/>
      <c r="B58" s="11"/>
      <c r="C58" s="3"/>
      <c r="D58" s="3"/>
      <c r="E58" s="3"/>
      <c r="F58" s="3"/>
      <c r="G58" s="3"/>
      <c r="H58" s="3"/>
      <c r="I58" s="37"/>
      <c r="J58" s="56"/>
      <c r="K58" s="3"/>
      <c r="L58" s="83"/>
      <c r="M58" s="3"/>
    </row>
    <row r="59" spans="1:13" ht="12.75">
      <c r="A59" s="3"/>
      <c r="B59" s="11"/>
      <c r="C59" s="373" t="s">
        <v>23</v>
      </c>
      <c r="D59" s="458"/>
      <c r="E59" s="458"/>
      <c r="F59" s="458"/>
      <c r="G59" s="458"/>
      <c r="H59" s="458"/>
      <c r="I59" s="326" t="s">
        <v>175</v>
      </c>
      <c r="J59" s="325" t="s">
        <v>177</v>
      </c>
      <c r="K59" s="3"/>
      <c r="L59" s="83"/>
      <c r="M59" s="3"/>
    </row>
    <row r="60" spans="1:13" ht="12.75">
      <c r="A60" s="3"/>
      <c r="B60" s="11"/>
      <c r="C60" s="3"/>
      <c r="D60" s="3"/>
      <c r="E60" s="3"/>
      <c r="F60" s="3"/>
      <c r="G60" s="3"/>
      <c r="H60" s="3"/>
      <c r="I60" s="37"/>
      <c r="J60" s="78" t="s">
        <v>174</v>
      </c>
      <c r="K60" s="78"/>
      <c r="L60" s="365"/>
      <c r="M60" s="3"/>
    </row>
    <row r="61" spans="1:13" ht="12.75">
      <c r="A61" s="3"/>
      <c r="B61" s="11"/>
      <c r="C61" s="3"/>
      <c r="D61" s="3"/>
      <c r="E61" s="3"/>
      <c r="F61" s="69"/>
      <c r="G61" s="3"/>
      <c r="H61" s="3"/>
      <c r="I61" s="37"/>
      <c r="J61" s="100" t="s">
        <v>24</v>
      </c>
      <c r="K61" s="3"/>
      <c r="L61" s="83"/>
      <c r="M61" s="3"/>
    </row>
    <row r="62" spans="1:13" ht="12.75">
      <c r="A62" s="3"/>
      <c r="B62" s="11"/>
      <c r="C62" s="57" t="s">
        <v>25</v>
      </c>
      <c r="D62" s="69"/>
      <c r="E62" s="69"/>
      <c r="F62" s="3"/>
      <c r="G62" s="3"/>
      <c r="H62" s="3"/>
      <c r="I62" s="37"/>
      <c r="J62" s="56"/>
      <c r="K62" s="3"/>
      <c r="L62" s="83"/>
      <c r="M62" s="3"/>
    </row>
    <row r="63" spans="1:13" ht="13.5" thickBot="1">
      <c r="A63" s="3"/>
      <c r="B63" s="11"/>
      <c r="C63" s="57" t="s">
        <v>26</v>
      </c>
      <c r="D63" s="69"/>
      <c r="E63" s="69"/>
      <c r="F63" s="69"/>
      <c r="G63" s="3"/>
      <c r="H63" s="3"/>
      <c r="I63" s="37"/>
      <c r="J63" s="56"/>
      <c r="K63" s="3"/>
      <c r="L63" s="83"/>
      <c r="M63" s="3"/>
    </row>
    <row r="64" spans="1:13" ht="13.5" hidden="1" thickBot="1">
      <c r="A64" s="3"/>
      <c r="B64" s="11"/>
      <c r="C64" s="461">
        <v>8</v>
      </c>
      <c r="F64" s="3"/>
      <c r="G64" s="3"/>
      <c r="H64" s="3"/>
      <c r="I64" s="37"/>
      <c r="J64" s="56"/>
      <c r="K64" s="3"/>
      <c r="L64" s="83"/>
      <c r="M64" s="3"/>
    </row>
    <row r="65" spans="1:13" ht="15.75" customHeight="1">
      <c r="A65" s="3"/>
      <c r="B65" s="11"/>
      <c r="C65" s="460"/>
      <c r="D65" s="72">
        <f>INDEX('Kennwerte Gtz Verknüpfung'!C5:C14,'Eingabe der Werte'!C64)</f>
        <v>3877</v>
      </c>
      <c r="E65" s="63" t="s">
        <v>173</v>
      </c>
      <c r="F65" s="3"/>
      <c r="G65" s="3"/>
      <c r="H65" s="3"/>
      <c r="I65" s="37"/>
      <c r="J65" s="99"/>
      <c r="K65" s="3"/>
      <c r="L65" s="83"/>
      <c r="M65" s="3"/>
    </row>
    <row r="66" spans="1:13" ht="13.5" thickBot="1">
      <c r="A66" s="3"/>
      <c r="B66" s="11"/>
      <c r="C66" s="375"/>
      <c r="D66" s="73"/>
      <c r="E66" s="73"/>
      <c r="F66" s="69"/>
      <c r="G66" s="3"/>
      <c r="H66" s="3"/>
      <c r="I66" s="37"/>
      <c r="J66" s="79" t="s">
        <v>28</v>
      </c>
      <c r="K66" s="3"/>
      <c r="L66" s="83"/>
      <c r="M66" s="3"/>
    </row>
    <row r="67" spans="1:13" ht="12.75">
      <c r="A67" s="3"/>
      <c r="B67" s="11"/>
      <c r="C67" s="3"/>
      <c r="D67" s="3"/>
      <c r="E67" s="3"/>
      <c r="F67" s="3"/>
      <c r="G67" s="3"/>
      <c r="H67" s="3"/>
      <c r="I67" s="37"/>
      <c r="J67" s="79" t="s">
        <v>29</v>
      </c>
      <c r="K67" s="3"/>
      <c r="L67" s="83"/>
      <c r="M67" s="3"/>
    </row>
    <row r="68" spans="1:13" ht="18">
      <c r="A68" s="3"/>
      <c r="B68" s="11"/>
      <c r="C68" s="470" t="s">
        <v>203</v>
      </c>
      <c r="D68" s="472"/>
      <c r="E68" s="369"/>
      <c r="F68" s="347"/>
      <c r="G68" s="3"/>
      <c r="H68" s="3"/>
      <c r="I68" s="37"/>
      <c r="J68" s="79" t="s">
        <v>30</v>
      </c>
      <c r="K68" s="3"/>
      <c r="L68" s="83"/>
      <c r="M68" s="3"/>
    </row>
    <row r="69" spans="1:13" ht="12.75">
      <c r="A69" s="3"/>
      <c r="B69" s="11"/>
      <c r="C69" s="3"/>
      <c r="D69" s="3"/>
      <c r="E69" s="3"/>
      <c r="F69" s="3"/>
      <c r="G69" s="3"/>
      <c r="H69" s="3"/>
      <c r="I69" s="37"/>
      <c r="J69" s="56"/>
      <c r="K69" s="3"/>
      <c r="L69" s="83"/>
      <c r="M69" s="3"/>
    </row>
    <row r="70" spans="1:13" ht="12.75">
      <c r="A70" s="3"/>
      <c r="B70" s="11"/>
      <c r="C70" s="42" t="s">
        <v>19</v>
      </c>
      <c r="D70" s="3"/>
      <c r="E70" s="3"/>
      <c r="F70" s="3"/>
      <c r="G70" s="3"/>
      <c r="H70" s="3"/>
      <c r="I70" s="37"/>
      <c r="J70" s="101" t="s">
        <v>31</v>
      </c>
      <c r="K70" s="3"/>
      <c r="L70" s="83"/>
      <c r="M70" s="3"/>
    </row>
    <row r="71" spans="1:13" ht="12.75">
      <c r="A71" s="3"/>
      <c r="B71" s="11"/>
      <c r="C71" s="3" t="s">
        <v>20</v>
      </c>
      <c r="D71" s="456"/>
      <c r="E71" s="3"/>
      <c r="F71" s="3"/>
      <c r="G71" s="3"/>
      <c r="H71" s="3"/>
      <c r="I71" s="37"/>
      <c r="J71" s="56"/>
      <c r="K71" s="3"/>
      <c r="L71" s="83"/>
      <c r="M71" s="3"/>
    </row>
    <row r="72" spans="1:13" ht="12" customHeight="1">
      <c r="A72" s="3"/>
      <c r="B72" s="11"/>
      <c r="C72" s="57"/>
      <c r="D72" s="3"/>
      <c r="E72" s="3"/>
      <c r="F72" s="3"/>
      <c r="G72" s="3"/>
      <c r="H72" s="3"/>
      <c r="I72" s="37"/>
      <c r="K72" s="3"/>
      <c r="L72" s="83"/>
      <c r="M72" s="3"/>
    </row>
    <row r="73" spans="1:13" ht="12.75" customHeight="1">
      <c r="A73" s="3"/>
      <c r="B73" s="11"/>
      <c r="C73" s="42" t="s">
        <v>0</v>
      </c>
      <c r="D73" s="3"/>
      <c r="E73" s="3"/>
      <c r="F73" s="3"/>
      <c r="G73" s="3"/>
      <c r="H73" s="3"/>
      <c r="I73" s="37"/>
      <c r="J73" s="3"/>
      <c r="K73" s="3"/>
      <c r="L73" s="83"/>
      <c r="M73" s="3"/>
    </row>
    <row r="74" spans="2:12" ht="11.25" customHeight="1">
      <c r="B74" s="11"/>
      <c r="C74" s="69" t="s">
        <v>20</v>
      </c>
      <c r="D74" s="457"/>
      <c r="E74" s="3"/>
      <c r="F74" s="3"/>
      <c r="G74" s="3"/>
      <c r="H74" s="3"/>
      <c r="I74" s="37"/>
      <c r="J74" s="3"/>
      <c r="K74" s="3"/>
      <c r="L74" s="83"/>
    </row>
    <row r="75" spans="1:12" ht="12.75">
      <c r="A75" s="3"/>
      <c r="B75" s="11"/>
      <c r="C75" s="69"/>
      <c r="D75" s="479"/>
      <c r="E75" s="3"/>
      <c r="F75" s="3"/>
      <c r="G75" s="3"/>
      <c r="H75" s="3"/>
      <c r="I75" s="37"/>
      <c r="J75" s="3"/>
      <c r="K75" s="3"/>
      <c r="L75" s="83"/>
    </row>
    <row r="76" spans="1:12" ht="12.75">
      <c r="A76" s="3"/>
      <c r="B76" s="11"/>
      <c r="C76" s="480" t="s">
        <v>17</v>
      </c>
      <c r="D76" s="456"/>
      <c r="E76" s="3"/>
      <c r="F76" s="3"/>
      <c r="G76" s="3"/>
      <c r="H76" s="3"/>
      <c r="I76" s="37"/>
      <c r="J76" s="3"/>
      <c r="K76" s="3"/>
      <c r="L76" s="83"/>
    </row>
    <row r="77" spans="1:12" ht="12.75">
      <c r="A77" s="3"/>
      <c r="B77" s="11"/>
      <c r="E77" s="24"/>
      <c r="F77" s="24"/>
      <c r="G77" s="3"/>
      <c r="H77" s="3"/>
      <c r="I77" s="37"/>
      <c r="J77" s="3"/>
      <c r="K77" s="3"/>
      <c r="L77" s="83"/>
    </row>
    <row r="78" spans="1:12" ht="12.75">
      <c r="A78" s="3"/>
      <c r="B78" s="11"/>
      <c r="E78" s="24"/>
      <c r="F78" s="24"/>
      <c r="G78" s="3"/>
      <c r="H78" s="3"/>
      <c r="I78" s="37"/>
      <c r="J78" s="78" t="s">
        <v>244</v>
      </c>
      <c r="K78" s="3"/>
      <c r="L78" s="83"/>
    </row>
    <row r="79" spans="1:12" ht="12.75">
      <c r="A79" s="3"/>
      <c r="B79" s="11"/>
      <c r="C79" s="69" t="s">
        <v>16</v>
      </c>
      <c r="D79" s="452"/>
      <c r="E79" s="24"/>
      <c r="F79" s="24"/>
      <c r="G79" s="3"/>
      <c r="H79" s="3"/>
      <c r="I79" s="37"/>
      <c r="J79" s="78" t="s">
        <v>245</v>
      </c>
      <c r="K79" s="3"/>
      <c r="L79" s="83"/>
    </row>
    <row r="80" spans="1:12" ht="12.75">
      <c r="A80" s="3"/>
      <c r="B80" s="11"/>
      <c r="C80" s="69" t="s">
        <v>18</v>
      </c>
      <c r="D80" s="452"/>
      <c r="E80" s="366" t="s">
        <v>183</v>
      </c>
      <c r="F80" s="366" t="s">
        <v>183</v>
      </c>
      <c r="G80" s="366" t="s">
        <v>183</v>
      </c>
      <c r="H80" s="366" t="s">
        <v>183</v>
      </c>
      <c r="I80" s="326" t="s">
        <v>183</v>
      </c>
      <c r="J80" s="78" t="s">
        <v>253</v>
      </c>
      <c r="K80" s="3"/>
      <c r="L80" s="83"/>
    </row>
    <row r="81" spans="1:12" ht="12.75">
      <c r="A81" s="3"/>
      <c r="B81" s="11"/>
      <c r="C81" s="3" t="s">
        <v>21</v>
      </c>
      <c r="D81" s="457"/>
      <c r="E81" s="24"/>
      <c r="F81" s="24"/>
      <c r="G81" s="3"/>
      <c r="H81" s="3"/>
      <c r="I81" s="37"/>
      <c r="J81" s="78" t="s">
        <v>247</v>
      </c>
      <c r="K81" s="3"/>
      <c r="L81" s="83"/>
    </row>
    <row r="82" spans="1:12" ht="12.75">
      <c r="A82" s="3"/>
      <c r="B82" s="11"/>
      <c r="C82" s="3" t="s">
        <v>22</v>
      </c>
      <c r="D82" s="457"/>
      <c r="E82" s="24"/>
      <c r="F82" s="24"/>
      <c r="G82" s="3"/>
      <c r="H82" s="3"/>
      <c r="I82" s="37"/>
      <c r="J82" s="78" t="s">
        <v>246</v>
      </c>
      <c r="K82" s="3"/>
      <c r="L82" s="83"/>
    </row>
    <row r="83" spans="1:12" ht="12.75" customHeight="1">
      <c r="A83" s="3"/>
      <c r="B83" s="11"/>
      <c r="C83" s="3"/>
      <c r="D83" s="3"/>
      <c r="E83" s="3"/>
      <c r="F83" s="3"/>
      <c r="G83" s="3"/>
      <c r="H83" s="3"/>
      <c r="I83" s="37"/>
      <c r="J83" s="28" t="s">
        <v>252</v>
      </c>
      <c r="K83" s="3"/>
      <c r="L83" s="83"/>
    </row>
    <row r="84" spans="1:12" ht="14.25" customHeight="1">
      <c r="A84" s="3"/>
      <c r="B84" s="11"/>
      <c r="C84" s="42" t="s">
        <v>184</v>
      </c>
      <c r="D84" s="458"/>
      <c r="E84" s="366" t="s">
        <v>183</v>
      </c>
      <c r="F84" s="366" t="s">
        <v>183</v>
      </c>
      <c r="G84" s="366" t="s">
        <v>183</v>
      </c>
      <c r="H84" s="366" t="s">
        <v>183</v>
      </c>
      <c r="I84" s="326" t="s">
        <v>183</v>
      </c>
      <c r="J84" s="78" t="s">
        <v>178</v>
      </c>
      <c r="K84" s="3"/>
      <c r="L84" s="83"/>
    </row>
    <row r="85" spans="2:12" ht="11.25" customHeight="1">
      <c r="B85" s="11"/>
      <c r="C85" s="57" t="s">
        <v>32</v>
      </c>
      <c r="D85" s="3"/>
      <c r="E85" s="3"/>
      <c r="F85" s="3"/>
      <c r="G85" s="3"/>
      <c r="H85" s="3"/>
      <c r="I85" s="37"/>
      <c r="J85" s="78" t="s">
        <v>176</v>
      </c>
      <c r="K85" s="3"/>
      <c r="L85" s="83"/>
    </row>
    <row r="86" spans="2:12" ht="11.25" customHeight="1">
      <c r="B86" s="11"/>
      <c r="C86" s="57"/>
      <c r="D86" s="3"/>
      <c r="E86" s="3"/>
      <c r="F86" s="3"/>
      <c r="G86" s="3"/>
      <c r="H86" s="3"/>
      <c r="I86" s="3"/>
      <c r="J86" s="325"/>
      <c r="K86" s="3"/>
      <c r="L86" s="83"/>
    </row>
    <row r="87" spans="2:12" ht="11.25" customHeight="1">
      <c r="B87" s="11"/>
      <c r="C87" s="57"/>
      <c r="D87" s="3"/>
      <c r="E87" s="3"/>
      <c r="F87" s="3"/>
      <c r="G87" s="3"/>
      <c r="H87" s="3"/>
      <c r="I87" s="3"/>
      <c r="J87" s="336"/>
      <c r="K87" s="3"/>
      <c r="L87" s="83"/>
    </row>
    <row r="88" spans="2:12" ht="11.25" customHeight="1">
      <c r="B88" s="367" t="s">
        <v>251</v>
      </c>
      <c r="C88" s="55"/>
      <c r="D88" s="55"/>
      <c r="E88" s="55"/>
      <c r="F88" s="55"/>
      <c r="G88" s="55"/>
      <c r="H88" s="331" t="s">
        <v>200</v>
      </c>
      <c r="I88" s="332" t="s">
        <v>201</v>
      </c>
      <c r="J88" s="334" t="s">
        <v>181</v>
      </c>
      <c r="K88" s="335"/>
      <c r="L88" s="368"/>
    </row>
    <row r="89" spans="2:12" ht="11.25" customHeight="1">
      <c r="B89" s="11"/>
      <c r="C89" s="39" t="s">
        <v>193</v>
      </c>
      <c r="D89" s="459"/>
      <c r="E89" s="3" t="s">
        <v>225</v>
      </c>
      <c r="F89" s="69"/>
      <c r="G89" s="3"/>
      <c r="H89" s="3"/>
      <c r="I89" s="37"/>
      <c r="J89" s="325" t="s">
        <v>182</v>
      </c>
      <c r="K89" s="78"/>
      <c r="L89" s="365"/>
    </row>
    <row r="90" spans="2:12" ht="11.25" customHeight="1">
      <c r="B90" s="11"/>
      <c r="C90" s="39" t="s">
        <v>194</v>
      </c>
      <c r="D90" s="459"/>
      <c r="E90" s="3" t="s">
        <v>225</v>
      </c>
      <c r="F90" s="69"/>
      <c r="G90" s="3"/>
      <c r="H90" s="3"/>
      <c r="I90" s="326"/>
      <c r="J90" s="325" t="s">
        <v>179</v>
      </c>
      <c r="K90" s="3"/>
      <c r="L90" s="83"/>
    </row>
    <row r="91" spans="2:12" ht="13.5" customHeight="1" thickBot="1">
      <c r="B91" s="359"/>
      <c r="C91" s="333" t="s">
        <v>198</v>
      </c>
      <c r="D91" s="176">
        <f>SUM(D89:D90)</f>
        <v>0</v>
      </c>
      <c r="E91" s="26" t="s">
        <v>225</v>
      </c>
      <c r="F91" s="26"/>
      <c r="G91" s="26"/>
      <c r="H91" s="26"/>
      <c r="I91" s="93"/>
      <c r="J91" s="336" t="s">
        <v>180</v>
      </c>
      <c r="K91" s="26"/>
      <c r="L91" s="360"/>
    </row>
    <row r="92" spans="1:12" ht="15.75" customHeight="1" thickBot="1">
      <c r="A92" s="61"/>
      <c r="B92" s="249"/>
      <c r="C92" s="371"/>
      <c r="D92" s="371"/>
      <c r="E92" s="371"/>
      <c r="F92" s="371"/>
      <c r="G92" s="371"/>
      <c r="H92" s="371"/>
      <c r="I92" s="371"/>
      <c r="J92" s="370"/>
      <c r="K92" s="371"/>
      <c r="L92" s="372"/>
    </row>
    <row r="93" spans="2:12" ht="9.75" customHeight="1">
      <c r="B93" s="10"/>
      <c r="C93" s="351"/>
      <c r="D93" s="351"/>
      <c r="E93" s="351"/>
      <c r="F93" s="351"/>
      <c r="G93" s="351"/>
      <c r="H93" s="351"/>
      <c r="I93" s="351"/>
      <c r="J93" s="351"/>
      <c r="K93" s="351"/>
      <c r="L93" s="353"/>
    </row>
    <row r="94" spans="1:12" ht="16.5" customHeight="1">
      <c r="A94" s="3"/>
      <c r="B94" s="11"/>
      <c r="C94" s="3"/>
      <c r="D94" s="369" t="s">
        <v>33</v>
      </c>
      <c r="E94" s="3"/>
      <c r="F94" s="24"/>
      <c r="G94" s="24"/>
      <c r="H94" s="24"/>
      <c r="I94" s="3"/>
      <c r="J94" s="3"/>
      <c r="K94" s="3"/>
      <c r="L94" s="83"/>
    </row>
    <row r="95" spans="1:12" ht="12.75">
      <c r="A95" s="3"/>
      <c r="B95" s="11"/>
      <c r="C95" s="3"/>
      <c r="D95" s="3"/>
      <c r="E95" s="3"/>
      <c r="F95" s="3"/>
      <c r="G95" s="3"/>
      <c r="H95" s="3"/>
      <c r="I95" s="3"/>
      <c r="J95" s="3"/>
      <c r="K95" s="3"/>
      <c r="L95" s="83"/>
    </row>
    <row r="96" spans="1:12" ht="12.75">
      <c r="A96" s="3"/>
      <c r="B96" s="11"/>
      <c r="C96" s="39" t="s">
        <v>191</v>
      </c>
      <c r="D96" s="17" t="e">
        <f>Modellrechnung!C95</f>
        <v>#DIV/0!</v>
      </c>
      <c r="E96" s="484" t="s">
        <v>226</v>
      </c>
      <c r="F96" s="485"/>
      <c r="G96" s="485"/>
      <c r="H96" s="485"/>
      <c r="I96" s="485"/>
      <c r="J96" s="3"/>
      <c r="K96" s="3"/>
      <c r="L96" s="83"/>
    </row>
    <row r="97" spans="1:12" ht="12.75">
      <c r="A97" s="3"/>
      <c r="B97" s="11"/>
      <c r="C97" s="39" t="s">
        <v>192</v>
      </c>
      <c r="D97" s="17" t="e">
        <f>Modellrechnung!C96</f>
        <v>#DIV/0!</v>
      </c>
      <c r="E97" s="484" t="s">
        <v>226</v>
      </c>
      <c r="F97" s="485"/>
      <c r="G97" s="485"/>
      <c r="H97" s="485"/>
      <c r="I97" s="485"/>
      <c r="J97" s="3"/>
      <c r="K97" s="3"/>
      <c r="L97" s="83"/>
    </row>
    <row r="98" spans="1:12" ht="13.5" thickBot="1">
      <c r="A98" s="3"/>
      <c r="B98" s="11"/>
      <c r="C98" s="12" t="s">
        <v>198</v>
      </c>
      <c r="D98" s="374" t="e">
        <f>D96+D97</f>
        <v>#DIV/0!</v>
      </c>
      <c r="E98" s="484" t="s">
        <v>226</v>
      </c>
      <c r="F98" s="484"/>
      <c r="G98" s="484"/>
      <c r="H98" s="484"/>
      <c r="I98" s="484"/>
      <c r="J98" s="3"/>
      <c r="K98" s="328"/>
      <c r="L98" s="83"/>
    </row>
    <row r="99" spans="2:12" ht="13.5" thickTop="1">
      <c r="B99" s="11"/>
      <c r="C99" s="12"/>
      <c r="D99" s="3"/>
      <c r="E99" s="3"/>
      <c r="F99" s="63"/>
      <c r="G99" s="3"/>
      <c r="H99" s="3"/>
      <c r="I99" s="3"/>
      <c r="J99" s="3"/>
      <c r="K99" s="3"/>
      <c r="L99" s="83"/>
    </row>
    <row r="100" spans="2:12" ht="12.75">
      <c r="B100" s="11"/>
      <c r="C100" s="54"/>
      <c r="D100" s="395"/>
      <c r="E100" s="55"/>
      <c r="F100" s="55"/>
      <c r="G100" s="55"/>
      <c r="H100" s="55"/>
      <c r="I100" s="55"/>
      <c r="J100" s="55"/>
      <c r="K100" s="428"/>
      <c r="L100" s="83"/>
    </row>
    <row r="101" spans="2:12" ht="12.75">
      <c r="B101" s="11"/>
      <c r="C101" s="56"/>
      <c r="D101" s="39" t="s">
        <v>164</v>
      </c>
      <c r="E101" s="394" t="e">
        <f>Modellrechnung!C153</f>
        <v>#DIV/0!</v>
      </c>
      <c r="F101" s="3" t="s">
        <v>219</v>
      </c>
      <c r="G101" s="420" t="str">
        <f>IF('Eingabe der Werte'!D91=0,"ohne Korrektur auf Grund baulicher oder Nutzungs-Änderungen","mit Korrektur auf Grund baulicher oder Nutzungs-Änderungen")</f>
        <v>ohne Korrektur auf Grund baulicher oder Nutzungs-Änderungen</v>
      </c>
      <c r="H101" s="3"/>
      <c r="I101" s="3"/>
      <c r="J101" s="3"/>
      <c r="K101" s="37"/>
      <c r="L101" s="83"/>
    </row>
    <row r="102" spans="2:12" ht="12.75">
      <c r="B102" s="11"/>
      <c r="C102" s="56"/>
      <c r="D102" s="477" t="s">
        <v>242</v>
      </c>
      <c r="E102" s="3"/>
      <c r="F102" s="3"/>
      <c r="G102" s="3"/>
      <c r="H102" s="3"/>
      <c r="I102" s="3"/>
      <c r="J102" s="3"/>
      <c r="K102" s="37"/>
      <c r="L102" s="83"/>
    </row>
    <row r="103" spans="2:12" ht="12.75">
      <c r="B103" s="11"/>
      <c r="C103" s="80"/>
      <c r="D103" s="473" t="s">
        <v>241</v>
      </c>
      <c r="E103" s="474">
        <f>Modellrechnung!C158</f>
        <v>0</v>
      </c>
      <c r="F103" s="26" t="s">
        <v>219</v>
      </c>
      <c r="G103" s="3"/>
      <c r="H103" s="3"/>
      <c r="I103" s="3"/>
      <c r="J103" s="3"/>
      <c r="K103" s="37"/>
      <c r="L103" s="83"/>
    </row>
    <row r="104" spans="2:12" ht="13.5" thickBot="1">
      <c r="B104" s="11"/>
      <c r="C104" s="463"/>
      <c r="D104" s="476" t="e">
        <f>IF(E104&lt;0,"=verhaltensbed. Mehrverbrauch:","=verhaltensbed. Einsparung:")</f>
        <v>#DIV/0!</v>
      </c>
      <c r="E104" s="475" t="e">
        <f>Modellrechnung!C163</f>
        <v>#DIV/0!</v>
      </c>
      <c r="F104" s="439" t="s">
        <v>219</v>
      </c>
      <c r="G104" s="26"/>
      <c r="H104" s="26"/>
      <c r="I104" s="26"/>
      <c r="J104" s="26"/>
      <c r="K104" s="93"/>
      <c r="L104" s="83"/>
    </row>
    <row r="105" spans="2:12" ht="13.5" thickTop="1">
      <c r="B105" s="11"/>
      <c r="F105" s="3"/>
      <c r="G105" s="3"/>
      <c r="H105" s="3"/>
      <c r="I105" s="3"/>
      <c r="J105" s="3"/>
      <c r="K105" s="3"/>
      <c r="L105" s="83"/>
    </row>
    <row r="106" spans="2:12" ht="12.75">
      <c r="B106" s="11"/>
      <c r="F106" s="3"/>
      <c r="G106" s="3"/>
      <c r="H106" s="3"/>
      <c r="I106" s="3"/>
      <c r="J106" s="3"/>
      <c r="K106" s="3"/>
      <c r="L106" s="83"/>
    </row>
    <row r="107" spans="2:12" ht="12.75">
      <c r="B107" s="11"/>
      <c r="C107" s="432" t="e">
        <f>IF(E111&lt;0,"Mehrkosten","Einsparungen")</f>
        <v>#DIV/0!</v>
      </c>
      <c r="D107" s="433" t="s">
        <v>237</v>
      </c>
      <c r="E107" s="339"/>
      <c r="F107" s="3"/>
      <c r="G107" s="3"/>
      <c r="H107" s="3"/>
      <c r="I107" s="3"/>
      <c r="J107" s="3"/>
      <c r="K107" s="3"/>
      <c r="L107" s="83"/>
    </row>
    <row r="108" spans="2:12" ht="12.75">
      <c r="B108" s="11"/>
      <c r="C108" s="340" t="s">
        <v>248</v>
      </c>
      <c r="D108" s="69"/>
      <c r="E108" s="341" t="e">
        <f>Modellrechnung!I93</f>
        <v>#DIV/0!</v>
      </c>
      <c r="F108" s="3"/>
      <c r="G108" s="3"/>
      <c r="H108" s="3"/>
      <c r="I108" s="3"/>
      <c r="J108" s="3"/>
      <c r="K108" s="3"/>
      <c r="L108" s="83"/>
    </row>
    <row r="109" spans="2:12" ht="12.75">
      <c r="B109" s="11"/>
      <c r="C109" s="340" t="s">
        <v>202</v>
      </c>
      <c r="D109" s="69"/>
      <c r="E109" s="467" t="e">
        <f>Modellrechnung!I98</f>
        <v>#DIV/0!</v>
      </c>
      <c r="F109" s="3"/>
      <c r="G109" s="3"/>
      <c r="H109" s="3"/>
      <c r="I109" s="3"/>
      <c r="J109" s="3"/>
      <c r="K109" s="3"/>
      <c r="L109" s="83"/>
    </row>
    <row r="110" spans="2:12" ht="12.75">
      <c r="B110" s="11"/>
      <c r="C110" s="340"/>
      <c r="D110" s="69"/>
      <c r="E110" s="342"/>
      <c r="F110" s="3"/>
      <c r="G110" s="3"/>
      <c r="H110" s="3"/>
      <c r="I110" s="3"/>
      <c r="J110" s="3"/>
      <c r="K110" s="3"/>
      <c r="L110" s="83"/>
    </row>
    <row r="111" spans="2:12" ht="13.5" thickBot="1">
      <c r="B111" s="11"/>
      <c r="C111" s="466" t="e">
        <f>IF(E111&lt;0,"Durchschnittl.Mehrkosten:","Durchschnittl.Einsparung:")</f>
        <v>#DIV/0!</v>
      </c>
      <c r="D111" s="3"/>
      <c r="E111" s="431" t="e">
        <f>E109-E108</f>
        <v>#DIV/0!</v>
      </c>
      <c r="F111" s="3"/>
      <c r="G111" s="3"/>
      <c r="H111" s="3"/>
      <c r="I111" s="3"/>
      <c r="J111" s="3"/>
      <c r="K111" s="3"/>
      <c r="L111" s="83"/>
    </row>
    <row r="112" spans="2:12" ht="13.5" thickTop="1">
      <c r="B112" s="11"/>
      <c r="C112" s="434"/>
      <c r="D112" s="26"/>
      <c r="E112" s="93"/>
      <c r="F112" s="3"/>
      <c r="G112" s="3"/>
      <c r="H112" s="3"/>
      <c r="I112" s="3"/>
      <c r="J112" s="3"/>
      <c r="K112" s="3"/>
      <c r="L112" s="83"/>
    </row>
    <row r="113" spans="2:12" ht="12.75">
      <c r="B113" s="11"/>
      <c r="F113" s="3"/>
      <c r="G113" s="3"/>
      <c r="H113" s="3"/>
      <c r="I113" s="3"/>
      <c r="J113" s="3"/>
      <c r="K113" s="3"/>
      <c r="L113" s="83"/>
    </row>
    <row r="114" spans="2:12" ht="12.75">
      <c r="B114" s="11"/>
      <c r="F114" s="3"/>
      <c r="G114" s="3"/>
      <c r="H114" s="3"/>
      <c r="I114" s="3"/>
      <c r="J114" s="3"/>
      <c r="K114" s="3"/>
      <c r="L114" s="83"/>
    </row>
    <row r="115" spans="2:12" ht="12.75">
      <c r="B115" s="11"/>
      <c r="C115" s="337" t="s">
        <v>206</v>
      </c>
      <c r="D115" s="338"/>
      <c r="E115" s="339"/>
      <c r="F115" s="3"/>
      <c r="G115" s="3"/>
      <c r="H115" s="3"/>
      <c r="I115" s="3"/>
      <c r="J115" s="3"/>
      <c r="K115" s="3"/>
      <c r="L115" s="83"/>
    </row>
    <row r="116" spans="2:12" ht="12.75">
      <c r="B116" s="11"/>
      <c r="C116" s="468">
        <f>IF('Eingabe der Werte'!D91=0,"","bauliche u.o. Nutzungs-Änderungen berücksichtigt")</f>
      </c>
      <c r="D116" s="327"/>
      <c r="E116" s="469"/>
      <c r="F116" s="3"/>
      <c r="G116" s="3"/>
      <c r="H116" s="3"/>
      <c r="I116" s="3"/>
      <c r="J116" s="3"/>
      <c r="K116" s="3"/>
      <c r="L116" s="83"/>
    </row>
    <row r="117" spans="2:12" ht="12.75">
      <c r="B117" s="11"/>
      <c r="C117" s="421"/>
      <c r="D117" s="36"/>
      <c r="E117" s="344"/>
      <c r="F117" s="3"/>
      <c r="G117" s="3"/>
      <c r="H117" s="3"/>
      <c r="I117" s="3"/>
      <c r="J117" s="3"/>
      <c r="K117" s="3"/>
      <c r="L117" s="83"/>
    </row>
    <row r="118" spans="2:12" ht="12.75">
      <c r="B118" s="11"/>
      <c r="C118" s="421"/>
      <c r="D118" s="36"/>
      <c r="E118" s="344"/>
      <c r="F118" s="3"/>
      <c r="G118" s="3"/>
      <c r="H118" s="3"/>
      <c r="I118" s="3"/>
      <c r="J118" s="3"/>
      <c r="K118" s="3"/>
      <c r="L118" s="83"/>
    </row>
    <row r="119" spans="2:12" ht="12.75">
      <c r="B119" s="11"/>
      <c r="C119" s="98" t="e">
        <f>IF(E120&lt;0,"Verhaltensbedingter Wärmemehrverbrauch"," Verhaltensbedingte Wärmeeinsparung")</f>
        <v>#DIV/0!</v>
      </c>
      <c r="D119" s="3"/>
      <c r="E119" s="37"/>
      <c r="F119" s="3"/>
      <c r="G119" s="3"/>
      <c r="H119" s="3"/>
      <c r="I119" s="3"/>
      <c r="J119" s="3"/>
      <c r="K119" s="3"/>
      <c r="L119" s="83"/>
    </row>
    <row r="120" spans="2:12" ht="13.5" thickBot="1">
      <c r="B120" s="11"/>
      <c r="C120" s="80" t="s">
        <v>224</v>
      </c>
      <c r="D120" s="26"/>
      <c r="E120" s="431" t="e">
        <f>Modellrechnung!I163</f>
        <v>#DIV/0!</v>
      </c>
      <c r="F120" s="3"/>
      <c r="G120" s="3"/>
      <c r="H120" s="3"/>
      <c r="I120" s="3"/>
      <c r="J120" s="3"/>
      <c r="K120" s="3"/>
      <c r="L120" s="83"/>
    </row>
    <row r="121" spans="2:12" ht="13.5" thickTop="1">
      <c r="B121" s="11"/>
      <c r="C121" s="56"/>
      <c r="D121" s="3"/>
      <c r="E121" s="343"/>
      <c r="F121" s="3"/>
      <c r="G121" s="3"/>
      <c r="H121" s="3"/>
      <c r="I121" s="3"/>
      <c r="J121" s="3"/>
      <c r="K121" s="3"/>
      <c r="L121" s="83"/>
    </row>
    <row r="122" spans="2:12" ht="13.5" thickBot="1">
      <c r="B122" s="11"/>
      <c r="C122" s="80" t="e">
        <f>IF(E122&lt;0,"Witterungsbedingter Mehrverbrauch:","Witterungsbedingte Einsparung:")</f>
        <v>#DIV/0!</v>
      </c>
      <c r="D122" s="26"/>
      <c r="E122" s="431" t="e">
        <f>Modellrechnung!C177</f>
        <v>#DIV/0!</v>
      </c>
      <c r="F122" s="3"/>
      <c r="G122" s="3"/>
      <c r="H122" s="3"/>
      <c r="I122" s="3"/>
      <c r="J122" s="3"/>
      <c r="K122" s="3"/>
      <c r="L122" s="83"/>
    </row>
    <row r="123" spans="2:12" ht="13.5" thickTop="1">
      <c r="B123" s="11"/>
      <c r="F123" s="3"/>
      <c r="G123" s="3"/>
      <c r="H123" s="3"/>
      <c r="I123" s="3"/>
      <c r="J123" s="3"/>
      <c r="K123" s="3"/>
      <c r="L123" s="83"/>
    </row>
    <row r="124" spans="2:12" ht="12.75">
      <c r="B124" s="11"/>
      <c r="F124" s="3"/>
      <c r="G124" s="3"/>
      <c r="H124" s="3"/>
      <c r="I124" s="3"/>
      <c r="J124" s="3"/>
      <c r="K124" s="3"/>
      <c r="L124" s="83"/>
    </row>
    <row r="125" spans="2:12" ht="12.75">
      <c r="B125" s="11"/>
      <c r="C125" s="3"/>
      <c r="D125" s="3"/>
      <c r="E125" s="3"/>
      <c r="F125" s="3"/>
      <c r="G125" s="3"/>
      <c r="H125" s="3"/>
      <c r="J125" s="3"/>
      <c r="K125" s="3"/>
      <c r="L125" s="83"/>
    </row>
    <row r="126" spans="2:12" ht="13.5" thickBot="1">
      <c r="B126" s="269"/>
      <c r="C126" s="291" t="s">
        <v>236</v>
      </c>
      <c r="D126" s="291"/>
      <c r="E126" s="291"/>
      <c r="F126" s="291"/>
      <c r="G126" s="291"/>
      <c r="H126" s="291"/>
      <c r="I126" s="291"/>
      <c r="J126" s="291"/>
      <c r="K126" s="291"/>
      <c r="L126" s="289"/>
    </row>
  </sheetData>
  <sheetProtection sheet="1" objects="1" scenarios="1"/>
  <mergeCells count="12">
    <mergeCell ref="E98:I98"/>
    <mergeCell ref="E17:J17"/>
    <mergeCell ref="E18:J18"/>
    <mergeCell ref="E19:J19"/>
    <mergeCell ref="E21:J21"/>
    <mergeCell ref="E22:J22"/>
    <mergeCell ref="E23:J23"/>
    <mergeCell ref="E24:J24"/>
    <mergeCell ref="E36:F36"/>
    <mergeCell ref="E39:F39"/>
    <mergeCell ref="E96:I96"/>
    <mergeCell ref="E97:I97"/>
  </mergeCells>
  <printOptions gridLines="1"/>
  <pageMargins left="0.75" right="0.75" top="1" bottom="1" header="0.4921259845" footer="0.4921259845"/>
  <pageSetup horizontalDpi="300" verticalDpi="300" orientation="landscape" paperSize="9" scale="70" r:id="rId5"/>
  <headerFooter alignWithMargins="0">
    <oddHeader>&amp;C&amp;A</oddHeader>
    <oddFooter>&amp;CSeite &amp;P</oddFooter>
  </headerFooter>
  <legacyDrawing r:id="rId4"/>
  <oleObjects>
    <oleObject progId="Equation.3" shapeId="709187" r:id="rId2"/>
    <oleObject progId="Equation.3" shapeId="70918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0"/>
  <sheetViews>
    <sheetView zoomScale="75" zoomScaleNormal="75" workbookViewId="0" topLeftCell="A1">
      <selection activeCell="D146" sqref="D146"/>
    </sheetView>
  </sheetViews>
  <sheetFormatPr defaultColWidth="11.421875" defaultRowHeight="12.75"/>
  <cols>
    <col min="1" max="1" width="13.7109375" style="59" customWidth="1"/>
    <col min="2" max="2" width="27.00390625" style="1" customWidth="1"/>
    <col min="3" max="3" width="12.140625" style="1" customWidth="1"/>
    <col min="4" max="4" width="13.140625" style="1" customWidth="1"/>
    <col min="5" max="5" width="12.421875" style="1" customWidth="1"/>
    <col min="6" max="6" width="12.28125" style="1" customWidth="1"/>
    <col min="7" max="7" width="13.7109375" style="1" customWidth="1"/>
    <col min="8" max="8" width="13.8515625" style="1" customWidth="1"/>
    <col min="9" max="9" width="15.00390625" style="1" customWidth="1"/>
    <col min="10" max="10" width="11.421875" style="1" customWidth="1"/>
    <col min="11" max="11" width="24.00390625" style="1" customWidth="1"/>
    <col min="12" max="14" width="11.421875" style="1" customWidth="1"/>
    <col min="15" max="15" width="27.421875" style="1" customWidth="1"/>
    <col min="16" max="16384" width="11.421875" style="1" customWidth="1"/>
  </cols>
  <sheetData>
    <row r="1" spans="3:10" ht="18" customHeight="1">
      <c r="C1" s="384" t="s">
        <v>214</v>
      </c>
      <c r="D1" s="385"/>
      <c r="E1" s="4"/>
      <c r="G1" s="5"/>
      <c r="J1" s="102"/>
    </row>
    <row r="2" spans="1:10" ht="6.75" customHeight="1" hidden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1" s="9" customFormat="1" ht="20.25" customHeight="1">
      <c r="A3" s="382" t="s">
        <v>35</v>
      </c>
      <c r="B3" s="383"/>
      <c r="C3" s="383"/>
      <c r="D3" s="383"/>
      <c r="E3" s="383"/>
      <c r="F3" s="383"/>
      <c r="G3" s="383"/>
      <c r="H3" s="383"/>
      <c r="K3" s="1"/>
    </row>
    <row r="4" spans="1:11" s="105" customFormat="1" ht="20.25" customHeight="1">
      <c r="A4" s="6" t="s">
        <v>34</v>
      </c>
      <c r="B4" s="383"/>
      <c r="C4" s="383"/>
      <c r="D4" s="383"/>
      <c r="E4" s="383"/>
      <c r="F4" s="383"/>
      <c r="G4" s="383"/>
      <c r="K4" s="2"/>
    </row>
    <row r="5" spans="1:2" ht="19.5" customHeight="1">
      <c r="A5" s="357" t="s">
        <v>213</v>
      </c>
      <c r="B5" s="3"/>
    </row>
    <row r="6" spans="1:8" ht="15" customHeight="1">
      <c r="A6" s="221"/>
      <c r="B6" s="222" t="s">
        <v>36</v>
      </c>
      <c r="C6" s="223" t="s">
        <v>11</v>
      </c>
      <c r="D6" s="224" t="s">
        <v>12</v>
      </c>
      <c r="E6" s="224" t="s">
        <v>13</v>
      </c>
      <c r="F6" s="225" t="s">
        <v>14</v>
      </c>
      <c r="G6" s="224" t="s">
        <v>15</v>
      </c>
      <c r="H6" s="224" t="s">
        <v>37</v>
      </c>
    </row>
    <row r="7" spans="1:8" ht="15" customHeight="1">
      <c r="A7" s="230" t="s">
        <v>16</v>
      </c>
      <c r="B7" s="231"/>
      <c r="C7" s="149">
        <f>IF('Eingabe der Werte'!D44&gt;0,'Eingabe der Werte'!D44,"")</f>
      </c>
      <c r="D7" s="149">
        <f>IF('Eingabe der Werte'!E44&gt;0,'Eingabe der Werte'!E44,"")</f>
      </c>
      <c r="E7" s="149">
        <f>IF('Eingabe der Werte'!F44&gt;0,'Eingabe der Werte'!F44,"")</f>
      </c>
      <c r="F7" s="149">
        <f>IF('Eingabe der Werte'!G44&gt;0,'Eingabe der Werte'!G44,"")</f>
      </c>
      <c r="G7" s="149">
        <f>IF('Eingabe der Werte'!H44&gt;0,'Eingabe der Werte'!H44,"")</f>
      </c>
      <c r="H7" s="149">
        <f>IF('Eingabe der Werte'!D79&gt;0,'Eingabe der Werte'!D79,"")</f>
      </c>
    </row>
    <row r="8" spans="1:8" ht="15" customHeight="1">
      <c r="A8" s="232" t="s">
        <v>38</v>
      </c>
      <c r="B8" s="233"/>
      <c r="C8" s="214">
        <f>IF('Eingabe der Werte'!D57&gt;0,'Eingabe der Werte'!D57,"")</f>
      </c>
      <c r="D8" s="214">
        <f>IF('Eingabe der Werte'!E57&gt;0,'Eingabe der Werte'!E57,"")</f>
      </c>
      <c r="E8" s="214">
        <f>IF('Eingabe der Werte'!F57&gt;0,'Eingabe der Werte'!F57,"")</f>
      </c>
      <c r="F8" s="214">
        <f>IF('Eingabe der Werte'!G57&gt;0,'Eingabe der Werte'!G57,"")</f>
      </c>
      <c r="G8" s="214">
        <f>IF('Eingabe der Werte'!H57&gt;0,'Eingabe der Werte'!H57,"")</f>
      </c>
      <c r="H8" s="214">
        <f>IF('Eingabe der Werte'!D76&gt;0,'Eingabe der Werte'!D76,"")</f>
      </c>
    </row>
    <row r="9" spans="1:8" ht="15" customHeight="1">
      <c r="A9" s="234" t="s">
        <v>39</v>
      </c>
      <c r="B9" s="235"/>
      <c r="C9" s="149">
        <f>IF('Eingabe der Werte'!D46&gt;0,'Eingabe der Werte'!D46,"")</f>
      </c>
      <c r="D9" s="149">
        <f>IF('Eingabe der Werte'!E46&gt;0,'Eingabe der Werte'!E46,"")</f>
      </c>
      <c r="E9" s="149">
        <f>IF('Eingabe der Werte'!F46&gt;0,'Eingabe der Werte'!F46,"")</f>
      </c>
      <c r="F9" s="149">
        <f>IF('Eingabe der Werte'!G46&gt;0,'Eingabe der Werte'!G46,"")</f>
      </c>
      <c r="G9" s="149">
        <f>IF('Eingabe der Werte'!H46&gt;0,'Eingabe der Werte'!H46,"")</f>
      </c>
      <c r="H9" s="149">
        <f>IF('Eingabe der Werte'!D80&gt;0,'Eingabe der Werte'!D80,"")</f>
      </c>
    </row>
    <row r="10" spans="1:8" ht="15" customHeight="1">
      <c r="A10" s="390"/>
      <c r="B10" s="236"/>
      <c r="C10" s="237"/>
      <c r="D10" s="237"/>
      <c r="E10" s="237"/>
      <c r="F10" s="237"/>
      <c r="G10" s="237"/>
      <c r="H10" s="237"/>
    </row>
    <row r="11" spans="1:8" ht="15" customHeight="1">
      <c r="A11" s="391" t="s">
        <v>40</v>
      </c>
      <c r="B11" s="215"/>
      <c r="C11" s="218"/>
      <c r="D11" s="218"/>
      <c r="E11" s="218"/>
      <c r="F11" s="218"/>
      <c r="G11" s="218"/>
      <c r="H11" s="218"/>
    </row>
    <row r="12" spans="1:8" ht="15" customHeight="1">
      <c r="A12" s="392" t="s">
        <v>41</v>
      </c>
      <c r="B12" s="240"/>
      <c r="C12" s="149">
        <f>IF('Eingabe der Werte'!D50&gt;0,'Eingabe der Werte'!D50,"")</f>
      </c>
      <c r="D12" s="149">
        <f>IF('Eingabe der Werte'!E50&gt;0,'Eingabe der Werte'!E50,"")</f>
      </c>
      <c r="E12" s="149">
        <f>IF('Eingabe der Werte'!F50&gt;0,'Eingabe der Werte'!F50,"")</f>
      </c>
      <c r="F12" s="149">
        <f>IF('Eingabe der Werte'!G50&gt;0,'Eingabe der Werte'!G50,"")</f>
      </c>
      <c r="G12" s="149">
        <f>IF('Eingabe der Werte'!H50&gt;0,'Eingabe der Werte'!H50,"")</f>
      </c>
      <c r="H12" s="149">
        <f>IF('Eingabe der Werte'!D71&gt;0,'Eingabe der Werte'!D71,"")</f>
      </c>
    </row>
    <row r="13" spans="1:8" ht="15" customHeight="1">
      <c r="A13" s="241" t="s">
        <v>42</v>
      </c>
      <c r="B13" s="231"/>
      <c r="C13" s="149">
        <f>IF('Eingabe der Werte'!D52&gt;0,'Eingabe der Werte'!D52,"")</f>
      </c>
      <c r="D13" s="149">
        <f>IF('Eingabe der Werte'!E52&gt;0,'Eingabe der Werte'!E52,"")</f>
      </c>
      <c r="E13" s="149">
        <f>IF('Eingabe der Werte'!F52&gt;0,'Eingabe der Werte'!F52,"")</f>
      </c>
      <c r="F13" s="149">
        <f>IF('Eingabe der Werte'!G52&gt;0,'Eingabe der Werte'!G52,"")</f>
      </c>
      <c r="G13" s="149">
        <f>IF('Eingabe der Werte'!H52&gt;0,'Eingabe der Werte'!H52,"")</f>
      </c>
      <c r="H13" s="149">
        <f>IF('Eingabe der Werte'!D81&gt;0,'Eingabe der Werte'!D81,"")</f>
      </c>
    </row>
    <row r="14" spans="1:8" ht="15" customHeight="1">
      <c r="A14" s="242" t="s">
        <v>43</v>
      </c>
      <c r="B14" s="236"/>
      <c r="C14" s="149">
        <f>IF('Eingabe der Werte'!D53&gt;0,'Eingabe der Werte'!D53,"")</f>
      </c>
      <c r="D14" s="149">
        <f>IF('Eingabe der Werte'!E53&gt;0,'Eingabe der Werte'!E53,"")</f>
      </c>
      <c r="E14" s="149">
        <f>IF('Eingabe der Werte'!F53&gt;0,'Eingabe der Werte'!F53,"")</f>
      </c>
      <c r="F14" s="149">
        <f>IF('Eingabe der Werte'!G53&gt;0,'Eingabe der Werte'!G53,"")</f>
      </c>
      <c r="G14" s="149">
        <f>IF('Eingabe der Werte'!H53&gt;0,'Eingabe der Werte'!H53,"")</f>
      </c>
      <c r="H14" s="149">
        <f>IF('Eingabe der Werte'!D82&gt;0,'Eingabe der Werte'!D82,"")</f>
      </c>
    </row>
    <row r="15" spans="1:8" ht="15" customHeight="1">
      <c r="A15" s="243"/>
      <c r="B15" s="244"/>
      <c r="C15" s="237"/>
      <c r="D15" s="237"/>
      <c r="E15" s="237"/>
      <c r="F15" s="237"/>
      <c r="G15" s="237"/>
      <c r="H15" s="237"/>
    </row>
    <row r="16" spans="1:8" ht="15" customHeight="1">
      <c r="A16" s="216" t="s">
        <v>0</v>
      </c>
      <c r="B16" s="217"/>
      <c r="C16" s="218"/>
      <c r="D16" s="218"/>
      <c r="E16" s="218"/>
      <c r="F16" s="218"/>
      <c r="G16" s="218"/>
      <c r="H16" s="218"/>
    </row>
    <row r="17" spans="1:8" ht="15" customHeight="1">
      <c r="A17" s="243" t="s">
        <v>44</v>
      </c>
      <c r="B17" s="244"/>
      <c r="C17" s="149"/>
      <c r="D17" s="149">
        <f>IF('Eingabe der Werte'!E55&gt;0,'Eingabe der Werte'!E55,"")</f>
      </c>
      <c r="E17" s="149">
        <f>IF('Eingabe der Werte'!F55&gt;0,'Eingabe der Werte'!F55,"")</f>
      </c>
      <c r="F17" s="149">
        <f>IF('Eingabe der Werte'!G55&gt;0,'Eingabe der Werte'!G55,"")</f>
      </c>
      <c r="G17" s="149">
        <f>IF('Eingabe der Werte'!H55&gt;0,'Eingabe der Werte'!H55,"")</f>
      </c>
      <c r="H17" s="149">
        <f>IF('Eingabe der Werte'!D74&gt;0,'Eingabe der Werte'!D74,"")</f>
      </c>
    </row>
    <row r="18" spans="1:8" ht="15" customHeight="1">
      <c r="A18" s="243"/>
      <c r="B18" s="244"/>
      <c r="C18" s="237"/>
      <c r="D18" s="237"/>
      <c r="E18" s="237"/>
      <c r="F18" s="237"/>
      <c r="G18" s="237"/>
      <c r="H18" s="237"/>
    </row>
    <row r="19" spans="1:8" ht="15" customHeight="1">
      <c r="A19" s="219" t="s">
        <v>45</v>
      </c>
      <c r="B19" s="220"/>
      <c r="C19" s="149">
        <f>IF('Eingabe der Werte'!D59&gt;0,'Eingabe der Werte'!D59,"")</f>
      </c>
      <c r="D19" s="149">
        <f>IF('Eingabe der Werte'!E59&gt;0,'Eingabe der Werte'!E59,"")</f>
      </c>
      <c r="E19" s="149">
        <f>IF('Eingabe der Werte'!F59&gt;0,'Eingabe der Werte'!F59,"")</f>
      </c>
      <c r="F19" s="149">
        <f>IF('Eingabe der Werte'!G59&gt;0,'Eingabe der Werte'!G59,"")</f>
      </c>
      <c r="G19" s="149">
        <f>IF('Eingabe der Werte'!H59&gt;0,'Eingabe der Werte'!H59,"")</f>
      </c>
      <c r="H19" s="149">
        <f>IF('Eingabe der Werte'!D84&gt;0,'Eingabe der Werte'!D84,"")</f>
      </c>
    </row>
    <row r="20" spans="1:8" ht="12.75">
      <c r="A20" s="227" t="s">
        <v>46</v>
      </c>
      <c r="B20" s="215"/>
      <c r="C20" s="54"/>
      <c r="D20" s="55"/>
      <c r="E20" s="313"/>
      <c r="F20" s="313"/>
      <c r="G20" s="313"/>
      <c r="H20" s="315"/>
    </row>
    <row r="21" spans="1:8" ht="14.25" customHeight="1">
      <c r="A21" s="228" t="s">
        <v>47</v>
      </c>
      <c r="B21" s="229"/>
      <c r="C21" s="226">
        <f>'Eingabe der Werte'!D65</f>
        <v>3877</v>
      </c>
      <c r="D21" s="26" t="s">
        <v>27</v>
      </c>
      <c r="E21" s="314"/>
      <c r="F21" s="314"/>
      <c r="G21" s="314"/>
      <c r="H21" s="316"/>
    </row>
    <row r="22" ht="5.25" customHeight="1">
      <c r="A22" s="1"/>
    </row>
    <row r="23" ht="8.25" customHeight="1" hidden="1" thickBot="1">
      <c r="A23" s="1"/>
    </row>
    <row r="24" spans="1:2" ht="19.5" customHeight="1">
      <c r="A24" s="63" t="s">
        <v>48</v>
      </c>
      <c r="B24" s="41"/>
    </row>
    <row r="25" spans="1:9" ht="18.75" customHeight="1">
      <c r="A25" s="333"/>
      <c r="B25" s="27" t="s">
        <v>217</v>
      </c>
      <c r="C25" s="18" t="s">
        <v>49</v>
      </c>
      <c r="D25" s="26"/>
      <c r="E25" s="27" t="s">
        <v>50</v>
      </c>
      <c r="F25" s="26"/>
      <c r="G25" s="17"/>
      <c r="H25" s="17"/>
      <c r="I25" s="64" t="s">
        <v>51</v>
      </c>
    </row>
    <row r="26" spans="2:8" ht="15" customHeight="1">
      <c r="B26" s="386" t="s">
        <v>52</v>
      </c>
      <c r="C26" s="16"/>
      <c r="D26" s="387" t="s">
        <v>53</v>
      </c>
      <c r="E26" s="17"/>
      <c r="G26" s="18"/>
      <c r="H26" s="18"/>
    </row>
    <row r="27" spans="1:9" ht="15" customHeight="1">
      <c r="A27" s="19"/>
      <c r="B27" s="19"/>
      <c r="C27" s="19"/>
      <c r="D27" s="20"/>
      <c r="E27" s="21"/>
      <c r="F27" s="21"/>
      <c r="G27" s="21"/>
      <c r="H27" s="21"/>
      <c r="I27" s="65"/>
    </row>
    <row r="28" spans="1:9" ht="14.25" customHeight="1">
      <c r="A28" s="18"/>
      <c r="B28" s="18"/>
      <c r="C28" s="18"/>
      <c r="D28" s="22"/>
      <c r="E28" s="23"/>
      <c r="F28" s="23"/>
      <c r="G28" s="23"/>
      <c r="H28" s="23"/>
      <c r="I28" s="65"/>
    </row>
    <row r="29" spans="2:9" ht="15" customHeight="1">
      <c r="B29" s="389" t="s">
        <v>54</v>
      </c>
      <c r="C29" s="25" t="s">
        <v>49</v>
      </c>
      <c r="D29" s="388" t="s">
        <v>216</v>
      </c>
      <c r="E29" s="3"/>
      <c r="F29" s="3"/>
      <c r="G29" s="23"/>
      <c r="H29" s="23"/>
      <c r="I29" s="64" t="s">
        <v>55</v>
      </c>
    </row>
    <row r="30" spans="1:9" ht="16.5" customHeight="1">
      <c r="A30" s="62"/>
      <c r="B30" s="24"/>
      <c r="C30" s="20"/>
      <c r="D30" s="17"/>
      <c r="E30" s="18" t="s">
        <v>56</v>
      </c>
      <c r="G30" s="23"/>
      <c r="H30" s="23"/>
      <c r="I30" s="52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2:9" ht="15">
      <c r="B33" s="386" t="s">
        <v>57</v>
      </c>
      <c r="C33" s="18" t="s">
        <v>49</v>
      </c>
      <c r="D33" s="388" t="s">
        <v>215</v>
      </c>
      <c r="E33" s="24"/>
      <c r="F33" s="24"/>
      <c r="G33" s="24"/>
      <c r="H33" s="24"/>
      <c r="I33" s="3"/>
    </row>
    <row r="34" spans="1:9" ht="12" customHeight="1">
      <c r="A34" s="3"/>
      <c r="B34" s="3"/>
      <c r="C34" s="3"/>
      <c r="E34" s="18" t="s">
        <v>56</v>
      </c>
      <c r="F34" s="24"/>
      <c r="G34" s="24"/>
      <c r="H34" s="24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2:9" ht="15">
      <c r="B36" s="386" t="s">
        <v>58</v>
      </c>
      <c r="C36" s="18" t="s">
        <v>49</v>
      </c>
      <c r="D36" s="15" t="s">
        <v>59</v>
      </c>
      <c r="E36" s="19"/>
      <c r="F36" s="24"/>
      <c r="G36" s="43"/>
      <c r="H36" s="24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2:9" ht="15">
      <c r="B38" s="386" t="s">
        <v>60</v>
      </c>
      <c r="C38" s="18" t="s">
        <v>49</v>
      </c>
      <c r="D38" s="387" t="s">
        <v>61</v>
      </c>
      <c r="E38" s="19"/>
      <c r="F38" s="19"/>
      <c r="G38" s="19"/>
      <c r="H38" s="19"/>
      <c r="I38" s="3"/>
    </row>
    <row r="39" spans="1:9" ht="12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2" ht="20.25" customHeight="1" thickBot="1">
      <c r="A40" s="1"/>
      <c r="B40" s="28"/>
    </row>
    <row r="41" spans="1:9" ht="25.5" customHeight="1">
      <c r="A41" s="262"/>
      <c r="B41" s="263" t="s">
        <v>62</v>
      </c>
      <c r="C41" s="264" t="s">
        <v>63</v>
      </c>
      <c r="D41" s="265" t="s">
        <v>64</v>
      </c>
      <c r="E41" s="266" t="s">
        <v>65</v>
      </c>
      <c r="F41" s="267" t="s">
        <v>66</v>
      </c>
      <c r="G41" s="266" t="s">
        <v>67</v>
      </c>
      <c r="H41" s="267" t="s">
        <v>68</v>
      </c>
      <c r="I41" s="268" t="s">
        <v>69</v>
      </c>
    </row>
    <row r="42" spans="1:9" ht="18" customHeight="1" thickBot="1">
      <c r="A42" s="269"/>
      <c r="B42" s="270"/>
      <c r="C42" s="271" t="s">
        <v>70</v>
      </c>
      <c r="D42" s="272" t="s">
        <v>27</v>
      </c>
      <c r="E42" s="273" t="s">
        <v>71</v>
      </c>
      <c r="F42" s="274" t="s">
        <v>71</v>
      </c>
      <c r="G42" s="275" t="s">
        <v>71</v>
      </c>
      <c r="H42" s="276" t="s">
        <v>71</v>
      </c>
      <c r="I42" s="277" t="s">
        <v>71</v>
      </c>
    </row>
    <row r="43" spans="1:9" ht="15">
      <c r="A43" s="245"/>
      <c r="B43" s="246"/>
      <c r="C43" s="173"/>
      <c r="D43" s="29"/>
      <c r="E43" s="178"/>
      <c r="F43" s="177"/>
      <c r="G43" s="29"/>
      <c r="H43" s="17"/>
      <c r="I43" s="179"/>
    </row>
    <row r="44" spans="1:9" ht="12.75" customHeight="1">
      <c r="A44" s="247"/>
      <c r="B44" s="248" t="s">
        <v>72</v>
      </c>
      <c r="C44" s="142">
        <f>IF('Eingabe der Werte'!D50&gt;0,'Eingabe der Werte'!D50,"")</f>
      </c>
      <c r="D44" s="31"/>
      <c r="E44" s="58">
        <f>IF(C44="","",C7*C44)</f>
      </c>
      <c r="F44" s="116">
        <f>IF(C44="","",C9*C8)</f>
      </c>
      <c r="G44" s="58">
        <f>IF(C44="","",'Eingabe der Werte'!D52)</f>
      </c>
      <c r="H44" s="116">
        <f>IF(C44="","",'Eingabe der Werte'!D53)</f>
      </c>
      <c r="I44" s="117">
        <f>IF(SUM(E44:H44)&gt;0,SUM(E44:H44),"")</f>
      </c>
    </row>
    <row r="45" spans="1:12" ht="12.75">
      <c r="A45" s="249"/>
      <c r="B45" s="248" t="s">
        <v>73</v>
      </c>
      <c r="C45" s="143">
        <f>IF(C44="","",C44/D46*D47)</f>
      </c>
      <c r="D45" s="67" t="s">
        <v>74</v>
      </c>
      <c r="E45" s="58"/>
      <c r="F45" s="116"/>
      <c r="G45" s="58"/>
      <c r="H45" s="116"/>
      <c r="I45" s="117"/>
      <c r="K45" s="112"/>
      <c r="L45" s="112"/>
    </row>
    <row r="46" spans="1:12" ht="12.75">
      <c r="A46" s="249"/>
      <c r="B46" s="250" t="s">
        <v>75</v>
      </c>
      <c r="C46" s="144"/>
      <c r="D46" s="35">
        <f>IF('Eingabe der Werte'!D59&gt;0,'Eingabe der Werte'!D59,"")</f>
      </c>
      <c r="E46" s="58"/>
      <c r="F46" s="116"/>
      <c r="G46" s="58"/>
      <c r="H46" s="116"/>
      <c r="I46" s="117"/>
      <c r="K46" s="3"/>
      <c r="L46" s="151"/>
    </row>
    <row r="47" spans="1:12" ht="12.75">
      <c r="A47" s="251"/>
      <c r="B47" s="252" t="s">
        <v>76</v>
      </c>
      <c r="C47" s="145"/>
      <c r="D47" s="33">
        <f>C21</f>
        <v>3877</v>
      </c>
      <c r="E47" s="118"/>
      <c r="F47" s="119"/>
      <c r="G47" s="58"/>
      <c r="H47" s="116"/>
      <c r="I47" s="120"/>
      <c r="K47" s="3"/>
      <c r="L47" s="151"/>
    </row>
    <row r="48" spans="1:12" ht="15" customHeight="1">
      <c r="A48" s="249"/>
      <c r="B48" s="253"/>
      <c r="C48" s="144"/>
      <c r="D48" s="29"/>
      <c r="E48" s="121"/>
      <c r="F48" s="122"/>
      <c r="G48" s="123"/>
      <c r="H48" s="124"/>
      <c r="I48" s="125"/>
      <c r="J48" s="111"/>
      <c r="K48" s="3"/>
      <c r="L48" s="135"/>
    </row>
    <row r="49" spans="1:12" ht="12.75">
      <c r="A49" s="247"/>
      <c r="B49" s="248" t="s">
        <v>77</v>
      </c>
      <c r="C49" s="146">
        <f>IF('Eingabe der Werte'!E50&gt;0,'Eingabe der Werte'!E50,"")</f>
      </c>
      <c r="D49" s="31"/>
      <c r="E49" s="58">
        <f>IF(C49="","",D7*C49)</f>
      </c>
      <c r="F49" s="126">
        <f>IF(C49="","",D9*D8)</f>
      </c>
      <c r="G49" s="58">
        <f>IF(C49="","",'Eingabe der Werte'!E52)</f>
      </c>
      <c r="H49" s="116">
        <f>IF(C49="","",'Eingabe der Werte'!E53)</f>
      </c>
      <c r="I49" s="117">
        <f>IF(SUM(E49:H49)&gt;0,SUM(E49:H49),"")</f>
      </c>
      <c r="J49" s="111"/>
      <c r="K49" s="3"/>
      <c r="L49" s="151"/>
    </row>
    <row r="50" spans="1:12" ht="12.75">
      <c r="A50" s="249"/>
      <c r="B50" s="248" t="s">
        <v>73</v>
      </c>
      <c r="C50" s="143">
        <f>IF(C49="","",C49/D51*D52)</f>
      </c>
      <c r="D50" s="67" t="s">
        <v>74</v>
      </c>
      <c r="E50" s="58"/>
      <c r="F50" s="126"/>
      <c r="G50" s="58"/>
      <c r="H50" s="116"/>
      <c r="I50" s="117"/>
      <c r="J50" s="111"/>
      <c r="K50" s="3"/>
      <c r="L50" s="151"/>
    </row>
    <row r="51" spans="1:12" ht="12.75" customHeight="1">
      <c r="A51" s="249"/>
      <c r="B51" s="250" t="s">
        <v>78</v>
      </c>
      <c r="C51" s="144"/>
      <c r="D51" s="35">
        <f>IF('Eingabe der Werte'!E59&gt;0,'Eingabe der Werte'!E59,"")</f>
      </c>
      <c r="E51" s="58"/>
      <c r="F51" s="126"/>
      <c r="G51" s="58"/>
      <c r="H51" s="116"/>
      <c r="I51" s="117"/>
      <c r="J51" s="111"/>
      <c r="K51" s="3"/>
      <c r="L51" s="3"/>
    </row>
    <row r="52" spans="1:12" ht="12.75" customHeight="1">
      <c r="A52" s="251"/>
      <c r="B52" s="252" t="s">
        <v>76</v>
      </c>
      <c r="C52" s="145"/>
      <c r="D52" s="33">
        <f>C21</f>
        <v>3877</v>
      </c>
      <c r="E52" s="118"/>
      <c r="F52" s="127"/>
      <c r="G52" s="128"/>
      <c r="H52" s="129"/>
      <c r="I52" s="130"/>
      <c r="J52" s="111"/>
      <c r="K52" s="152"/>
      <c r="L52" s="24"/>
    </row>
    <row r="53" spans="1:12" ht="12.75" customHeight="1">
      <c r="A53" s="249"/>
      <c r="B53" s="250"/>
      <c r="C53" s="144"/>
      <c r="D53" s="34"/>
      <c r="E53" s="58"/>
      <c r="F53" s="119"/>
      <c r="G53" s="58"/>
      <c r="H53" s="116"/>
      <c r="I53" s="120"/>
      <c r="K53" s="3"/>
      <c r="L53" s="41"/>
    </row>
    <row r="54" spans="1:12" ht="12.75" customHeight="1">
      <c r="A54" s="249"/>
      <c r="B54" s="248" t="s">
        <v>79</v>
      </c>
      <c r="C54" s="146">
        <f>IF('Eingabe der Werte'!F50&gt;0,'Eingabe der Werte'!F50,"")</f>
      </c>
      <c r="D54" s="34"/>
      <c r="E54" s="58">
        <f>IF(C54="","",E7*C54)</f>
      </c>
      <c r="F54" s="131">
        <f>IF(C54="","",E9*E8)</f>
      </c>
      <c r="G54" s="58">
        <f>IF(C54="","",'Eingabe der Werte'!F52)</f>
      </c>
      <c r="H54" s="116">
        <f>IF(C54="","",'Eingabe der Werte'!F53)</f>
      </c>
      <c r="I54" s="132">
        <f>IF(SUM(E54:H54)&gt;0,SUM(E54:H54),"")</f>
      </c>
      <c r="J54" s="111"/>
      <c r="K54" s="3"/>
      <c r="L54" s="41"/>
    </row>
    <row r="55" spans="1:12" ht="12.75" customHeight="1">
      <c r="A55" s="249"/>
      <c r="B55" s="248" t="s">
        <v>73</v>
      </c>
      <c r="C55" s="143">
        <f>IF(C54="","",C54/D56*D57)</f>
      </c>
      <c r="D55" s="67" t="s">
        <v>74</v>
      </c>
      <c r="E55" s="133"/>
      <c r="F55" s="134"/>
      <c r="G55" s="133"/>
      <c r="H55" s="135"/>
      <c r="I55" s="136"/>
      <c r="K55" s="3"/>
      <c r="L55" s="41"/>
    </row>
    <row r="56" spans="1:12" ht="12.75" customHeight="1">
      <c r="A56" s="249"/>
      <c r="B56" s="250" t="s">
        <v>80</v>
      </c>
      <c r="C56" s="144"/>
      <c r="D56" s="35">
        <f>IF('Eingabe der Werte'!F59&gt;0,'Eingabe der Werte'!F59,"")</f>
      </c>
      <c r="E56" s="133"/>
      <c r="F56" s="134"/>
      <c r="G56" s="133"/>
      <c r="H56" s="135"/>
      <c r="I56" s="136"/>
      <c r="K56" s="3"/>
      <c r="L56" s="41"/>
    </row>
    <row r="57" spans="1:12" ht="12.75" customHeight="1">
      <c r="A57" s="249"/>
      <c r="B57" s="252" t="s">
        <v>76</v>
      </c>
      <c r="C57" s="145"/>
      <c r="D57" s="33">
        <f>C21</f>
        <v>3877</v>
      </c>
      <c r="E57" s="137"/>
      <c r="F57" s="138"/>
      <c r="G57" s="139"/>
      <c r="H57" s="140"/>
      <c r="I57" s="141"/>
      <c r="K57" s="3"/>
      <c r="L57" s="41"/>
    </row>
    <row r="58" spans="1:9" ht="12.75" customHeight="1">
      <c r="A58" s="254"/>
      <c r="B58" s="255"/>
      <c r="C58" s="144"/>
      <c r="D58" s="34"/>
      <c r="E58" s="58"/>
      <c r="F58" s="119"/>
      <c r="G58" s="58"/>
      <c r="H58" s="116"/>
      <c r="I58" s="120"/>
    </row>
    <row r="59" spans="1:9" ht="13.5" customHeight="1">
      <c r="A59" s="249"/>
      <c r="B59" s="248" t="s">
        <v>81</v>
      </c>
      <c r="C59" s="146">
        <f>IF('Eingabe der Werte'!G50&gt;0,'Eingabe der Werte'!G50,"")</f>
      </c>
      <c r="D59" s="34"/>
      <c r="E59" s="58">
        <f>IF(C59="","",F7*C59)</f>
      </c>
      <c r="F59" s="131">
        <f>IF(C59="","",F9*F8)</f>
      </c>
      <c r="G59" s="58">
        <f>IF(C59="","",'Eingabe der Werte'!G52)</f>
      </c>
      <c r="H59" s="116">
        <f>IF(C59="","",'Eingabe der Werte'!G53)</f>
      </c>
      <c r="I59" s="132">
        <f>IF(SUM(E59:H59)&gt;0,SUM(E59:H59),"")</f>
      </c>
    </row>
    <row r="60" spans="1:9" ht="14.25" customHeight="1">
      <c r="A60" s="249"/>
      <c r="B60" s="248" t="s">
        <v>73</v>
      </c>
      <c r="C60" s="143">
        <f>IF(C59="","",C59/D61*D62)</f>
      </c>
      <c r="D60" s="67" t="s">
        <v>74</v>
      </c>
      <c r="E60" s="133"/>
      <c r="F60" s="134"/>
      <c r="G60" s="133"/>
      <c r="H60" s="135"/>
      <c r="I60" s="136"/>
    </row>
    <row r="61" spans="1:9" ht="12.75" customHeight="1">
      <c r="A61" s="249"/>
      <c r="B61" s="250" t="s">
        <v>82</v>
      </c>
      <c r="C61" s="144"/>
      <c r="D61" s="35">
        <f>IF('Eingabe der Werte'!G59&gt;0,'Eingabe der Werte'!G59,"")</f>
      </c>
      <c r="E61" s="133"/>
      <c r="F61" s="134"/>
      <c r="G61" s="133"/>
      <c r="H61" s="135"/>
      <c r="I61" s="136"/>
    </row>
    <row r="62" spans="1:9" ht="15" customHeight="1">
      <c r="A62" s="256"/>
      <c r="B62" s="252" t="s">
        <v>76</v>
      </c>
      <c r="C62" s="145"/>
      <c r="D62" s="33">
        <f>C21</f>
        <v>3877</v>
      </c>
      <c r="E62" s="137"/>
      <c r="F62" s="138"/>
      <c r="G62" s="139"/>
      <c r="H62" s="140"/>
      <c r="I62" s="141"/>
    </row>
    <row r="63" spans="1:9" ht="15.75" customHeight="1">
      <c r="A63" s="254"/>
      <c r="B63" s="255"/>
      <c r="C63" s="144"/>
      <c r="D63" s="34"/>
      <c r="E63" s="58"/>
      <c r="F63" s="119"/>
      <c r="G63" s="58"/>
      <c r="H63" s="116"/>
      <c r="I63" s="120"/>
    </row>
    <row r="64" spans="1:9" ht="13.5" customHeight="1">
      <c r="A64" s="249"/>
      <c r="B64" s="248" t="s">
        <v>83</v>
      </c>
      <c r="C64" s="146">
        <f>IF('Eingabe der Werte'!H50&gt;0,'Eingabe der Werte'!H50,"")</f>
      </c>
      <c r="D64" s="34"/>
      <c r="E64" s="58">
        <f>IF(C64="","",G7*C64)</f>
      </c>
      <c r="F64" s="131">
        <f>IF(C64="","",G9*G8)</f>
      </c>
      <c r="G64" s="58">
        <f>IF(C64="","",'Eingabe der Werte'!H52)</f>
      </c>
      <c r="H64" s="116">
        <f>IF(C64="","",'Eingabe der Werte'!H53)</f>
      </c>
      <c r="I64" s="132">
        <f>IF(SUM(E64:H64)&gt;0,SUM(E64:H64),"")</f>
      </c>
    </row>
    <row r="65" spans="1:9" ht="14.25" customHeight="1">
      <c r="A65" s="249"/>
      <c r="B65" s="248" t="s">
        <v>73</v>
      </c>
      <c r="C65" s="143">
        <f>IF(C64="","",C64/D66*D67)</f>
      </c>
      <c r="D65" s="67" t="s">
        <v>74</v>
      </c>
      <c r="E65" s="133"/>
      <c r="F65" s="134"/>
      <c r="G65" s="133"/>
      <c r="H65" s="135"/>
      <c r="I65" s="136"/>
    </row>
    <row r="66" spans="1:9" ht="14.25" customHeight="1">
      <c r="A66" s="249"/>
      <c r="B66" s="250" t="s">
        <v>84</v>
      </c>
      <c r="C66" s="110"/>
      <c r="D66" s="35">
        <f>IF('Eingabe der Werte'!H59&gt;0,'Eingabe der Werte'!H59,"")</f>
      </c>
      <c r="E66" s="32"/>
      <c r="F66" s="76"/>
      <c r="G66" s="31"/>
      <c r="H66" s="3"/>
      <c r="I66" s="81"/>
    </row>
    <row r="67" spans="1:9" ht="15.75" customHeight="1" thickBot="1">
      <c r="A67" s="257"/>
      <c r="B67" s="250" t="s">
        <v>76</v>
      </c>
      <c r="C67" s="157"/>
      <c r="D67" s="35">
        <f>C21</f>
        <v>3877</v>
      </c>
      <c r="E67" s="114"/>
      <c r="F67" s="76"/>
      <c r="G67" s="31"/>
      <c r="H67" s="3"/>
      <c r="I67" s="82"/>
    </row>
    <row r="68" spans="1:9" ht="18.75" customHeight="1" thickBot="1">
      <c r="A68" s="258"/>
      <c r="B68" s="259" t="s">
        <v>85</v>
      </c>
      <c r="C68" s="278"/>
      <c r="D68" s="279"/>
      <c r="E68" s="156" t="e">
        <f>SUM(E44:E64)/(5-COUNTBLANK(E74:E78))</f>
        <v>#DIV/0!</v>
      </c>
      <c r="F68" s="153" t="e">
        <f>SUM(F44:F64)/(5-COUNTBLANK(E74:E78))</f>
        <v>#DIV/0!</v>
      </c>
      <c r="G68" s="154" t="e">
        <f>SUM(G44:G64)/(5-COUNTBLANK(G74:G78))</f>
        <v>#DIV/0!</v>
      </c>
      <c r="H68" s="155" t="e">
        <f>SUM(H44:H64)/(5-COUNTBLANK(H74:H78))</f>
        <v>#DIV/0!</v>
      </c>
      <c r="I68" s="150" t="e">
        <f>SUM(I44:I64)/(5-COUNTBLANK(I74:I78))</f>
        <v>#DIV/0!</v>
      </c>
    </row>
    <row r="69" spans="1:9" ht="18.75" customHeight="1">
      <c r="A69" s="260"/>
      <c r="B69" s="261" t="s">
        <v>86</v>
      </c>
      <c r="C69" s="147" t="e">
        <f>SUM('Eingabe der Werte'!D50:H50)/(5-COUNTBLANK(B74:B78))</f>
        <v>#DIV/0!</v>
      </c>
      <c r="D69" s="280"/>
      <c r="E69" s="107"/>
      <c r="F69" s="108"/>
      <c r="G69" s="3"/>
      <c r="H69" s="3"/>
      <c r="I69" s="109"/>
    </row>
    <row r="70" spans="1:9" ht="18.75" customHeight="1">
      <c r="A70" s="260"/>
      <c r="B70" s="261" t="s">
        <v>87</v>
      </c>
      <c r="C70" s="148" t="e">
        <f>SUM(C74:C78)/(5-COUNTBLANK(C74:C78))</f>
        <v>#DIV/0!</v>
      </c>
      <c r="D70" s="280"/>
      <c r="E70" s="107"/>
      <c r="F70" s="108"/>
      <c r="G70" s="3"/>
      <c r="H70" s="3"/>
      <c r="I70" s="109"/>
    </row>
    <row r="71" spans="1:9" ht="18.75" customHeight="1" thickBot="1">
      <c r="A71" s="13"/>
      <c r="B71" s="71"/>
      <c r="C71" s="66"/>
      <c r="D71" s="106"/>
      <c r="E71" s="107"/>
      <c r="F71" s="108"/>
      <c r="G71" s="3"/>
      <c r="H71" s="3"/>
      <c r="I71" s="109"/>
    </row>
    <row r="72" spans="1:9" ht="18.75" customHeight="1" thickBot="1">
      <c r="A72" s="321" t="s">
        <v>170</v>
      </c>
      <c r="B72" s="322"/>
      <c r="C72" s="323"/>
      <c r="D72" s="106"/>
      <c r="E72" s="107"/>
      <c r="F72" s="108"/>
      <c r="G72" s="3"/>
      <c r="H72" s="3"/>
      <c r="I72" s="109"/>
    </row>
    <row r="73" spans="1:9" ht="18.75" customHeight="1" thickBot="1">
      <c r="A73" s="319" t="s">
        <v>88</v>
      </c>
      <c r="B73" s="320" t="s">
        <v>63</v>
      </c>
      <c r="C73" s="320" t="s">
        <v>89</v>
      </c>
      <c r="D73" s="286"/>
      <c r="E73" s="286" t="s">
        <v>90</v>
      </c>
      <c r="F73" s="286" t="s">
        <v>91</v>
      </c>
      <c r="G73" s="286" t="s">
        <v>92</v>
      </c>
      <c r="H73" s="286" t="s">
        <v>93</v>
      </c>
      <c r="I73" s="287" t="s">
        <v>94</v>
      </c>
    </row>
    <row r="74" spans="1:9" ht="18.75" customHeight="1">
      <c r="A74" s="281">
        <v>1</v>
      </c>
      <c r="B74" s="163">
        <f>C44</f>
      </c>
      <c r="C74" s="163">
        <f>C45</f>
      </c>
      <c r="D74" s="164"/>
      <c r="E74" s="128">
        <f>E44</f>
      </c>
      <c r="F74" s="128">
        <f>F44</f>
      </c>
      <c r="G74" s="128">
        <f>G44</f>
      </c>
      <c r="H74" s="128">
        <f>H44</f>
      </c>
      <c r="I74" s="165">
        <f>I44</f>
      </c>
    </row>
    <row r="75" spans="1:9" ht="18.75" customHeight="1">
      <c r="A75" s="282">
        <v>2</v>
      </c>
      <c r="B75" s="158">
        <f>C49</f>
      </c>
      <c r="C75" s="158">
        <f>C50</f>
      </c>
      <c r="D75" s="159"/>
      <c r="E75" s="115">
        <f>E49</f>
      </c>
      <c r="F75" s="115">
        <f>F49</f>
      </c>
      <c r="G75" s="115">
        <f>G49</f>
      </c>
      <c r="H75" s="115">
        <f>H49</f>
      </c>
      <c r="I75" s="160">
        <f>I49</f>
      </c>
    </row>
    <row r="76" spans="1:9" ht="18.75" customHeight="1">
      <c r="A76" s="282">
        <v>3</v>
      </c>
      <c r="B76" s="158">
        <f>C54</f>
      </c>
      <c r="C76" s="158">
        <f>C55</f>
      </c>
      <c r="D76" s="159"/>
      <c r="E76" s="115">
        <f>E54</f>
      </c>
      <c r="F76" s="115">
        <f>F54</f>
      </c>
      <c r="G76" s="115">
        <f>G54</f>
      </c>
      <c r="H76" s="115">
        <f>H54</f>
      </c>
      <c r="I76" s="160">
        <f>I54</f>
      </c>
    </row>
    <row r="77" spans="1:9" ht="18.75" customHeight="1">
      <c r="A77" s="282">
        <v>4</v>
      </c>
      <c r="B77" s="158">
        <f>C59</f>
      </c>
      <c r="C77" s="158">
        <f>C60</f>
      </c>
      <c r="D77" s="159"/>
      <c r="E77" s="115">
        <f>E59</f>
      </c>
      <c r="F77" s="115">
        <f>F59</f>
      </c>
      <c r="G77" s="115">
        <f>G59</f>
      </c>
      <c r="H77" s="115">
        <f>H59</f>
      </c>
      <c r="I77" s="160">
        <f>I59</f>
      </c>
    </row>
    <row r="78" spans="1:9" ht="18.75" customHeight="1" thickBot="1">
      <c r="A78" s="283">
        <v>5</v>
      </c>
      <c r="B78" s="166">
        <f>C64</f>
      </c>
      <c r="C78" s="166">
        <f>C65</f>
      </c>
      <c r="D78" s="167"/>
      <c r="E78" s="123">
        <f>E64</f>
      </c>
      <c r="F78" s="123">
        <f>F64</f>
      </c>
      <c r="G78" s="123">
        <f>G64</f>
      </c>
      <c r="H78" s="123">
        <f>H64</f>
      </c>
      <c r="I78" s="168">
        <f>I64</f>
      </c>
    </row>
    <row r="79" spans="1:9" ht="18.75" customHeight="1">
      <c r="A79" s="284" t="s">
        <v>95</v>
      </c>
      <c r="B79" s="169" t="e">
        <f>C69</f>
        <v>#DIV/0!</v>
      </c>
      <c r="C79" s="169" t="e">
        <f>C70</f>
        <v>#DIV/0!</v>
      </c>
      <c r="D79" s="170"/>
      <c r="E79" s="171" t="e">
        <f>E68</f>
        <v>#DIV/0!</v>
      </c>
      <c r="F79" s="171" t="e">
        <f>F68</f>
        <v>#DIV/0!</v>
      </c>
      <c r="G79" s="171" t="e">
        <f>G68</f>
        <v>#DIV/0!</v>
      </c>
      <c r="H79" s="171" t="e">
        <f>H68</f>
        <v>#DIV/0!</v>
      </c>
      <c r="I79" s="172" t="e">
        <f>I68</f>
        <v>#DIV/0!</v>
      </c>
    </row>
    <row r="80" spans="1:9" ht="18.75" customHeight="1" thickBot="1">
      <c r="A80" s="285"/>
      <c r="B80" s="161" t="s">
        <v>70</v>
      </c>
      <c r="C80" s="161" t="s">
        <v>70</v>
      </c>
      <c r="D80" s="161"/>
      <c r="E80" s="161" t="s">
        <v>71</v>
      </c>
      <c r="F80" s="161" t="s">
        <v>71</v>
      </c>
      <c r="G80" s="161" t="s">
        <v>71</v>
      </c>
      <c r="H80" s="161" t="s">
        <v>71</v>
      </c>
      <c r="I80" s="162" t="s">
        <v>71</v>
      </c>
    </row>
    <row r="81" spans="1:9" ht="25.5" customHeight="1" thickBot="1">
      <c r="A81" s="13"/>
      <c r="B81" s="71"/>
      <c r="C81" s="66"/>
      <c r="D81" s="106"/>
      <c r="E81" s="107"/>
      <c r="F81" s="108"/>
      <c r="G81" s="3"/>
      <c r="H81" s="3"/>
      <c r="I81" s="109"/>
    </row>
    <row r="82" spans="1:9" ht="29.25" customHeight="1">
      <c r="A82" s="258"/>
      <c r="B82" s="288" t="s">
        <v>0</v>
      </c>
      <c r="C82" s="264" t="s">
        <v>63</v>
      </c>
      <c r="D82" s="265"/>
      <c r="E82" s="266" t="s">
        <v>65</v>
      </c>
      <c r="F82" s="267"/>
      <c r="G82" s="266"/>
      <c r="H82" s="267"/>
      <c r="I82" s="268" t="s">
        <v>69</v>
      </c>
    </row>
    <row r="83" spans="1:9" ht="20.25" customHeight="1" thickBot="1">
      <c r="A83" s="269"/>
      <c r="B83" s="289"/>
      <c r="C83" s="271" t="s">
        <v>70</v>
      </c>
      <c r="D83" s="272"/>
      <c r="E83" s="273" t="s">
        <v>71</v>
      </c>
      <c r="F83" s="274"/>
      <c r="G83" s="275"/>
      <c r="H83" s="276"/>
      <c r="I83" s="277" t="s">
        <v>71</v>
      </c>
    </row>
    <row r="84" spans="1:9" ht="30.75" customHeight="1">
      <c r="A84" s="245"/>
      <c r="B84" s="263"/>
      <c r="C84" s="173"/>
      <c r="D84" s="34"/>
      <c r="E84" s="32"/>
      <c r="F84" s="84"/>
      <c r="G84" s="31"/>
      <c r="H84" s="31"/>
      <c r="I84" s="174"/>
    </row>
    <row r="85" spans="1:9" ht="18.75" customHeight="1">
      <c r="A85" s="249"/>
      <c r="B85" s="290" t="s">
        <v>96</v>
      </c>
      <c r="C85" s="193">
        <f>IF('Eingabe der Werte'!D55&gt;0,'Eingabe der Werte'!D55,"")</f>
      </c>
      <c r="D85" s="194"/>
      <c r="E85" s="186">
        <f>IF(C85="","",C85*C7)</f>
      </c>
      <c r="F85" s="187"/>
      <c r="G85" s="188"/>
      <c r="H85" s="189"/>
      <c r="I85" s="190">
        <f>IF(SUM(E85:H85)&gt;0,SUM(E85:H85),"")</f>
      </c>
    </row>
    <row r="86" spans="1:9" ht="12.75" customHeight="1">
      <c r="A86" s="249"/>
      <c r="B86" s="290" t="s">
        <v>97</v>
      </c>
      <c r="C86" s="193">
        <f>IF('Eingabe der Werte'!E55&gt;0,'Eingabe der Werte'!E55,"")</f>
      </c>
      <c r="D86" s="194"/>
      <c r="E86" s="186">
        <f>IF(C86="","",C86*D7)</f>
      </c>
      <c r="F86" s="187"/>
      <c r="G86" s="188"/>
      <c r="H86" s="189"/>
      <c r="I86" s="190">
        <f>IF(SUM(E86:H86)&gt;0,SUM(E86:H86),"")</f>
      </c>
    </row>
    <row r="87" spans="1:9" ht="15.75" customHeight="1">
      <c r="A87" s="249"/>
      <c r="B87" s="290" t="s">
        <v>98</v>
      </c>
      <c r="C87" s="193">
        <f>IF('Eingabe der Werte'!F55&gt;0,'Eingabe der Werte'!F55,"")</f>
      </c>
      <c r="D87" s="195"/>
      <c r="E87" s="186">
        <f>IF(C87="","",C87*E7)</f>
      </c>
      <c r="F87" s="188"/>
      <c r="G87" s="188"/>
      <c r="H87" s="189"/>
      <c r="I87" s="190">
        <f>IF(SUM(E87:H87)&gt;0,SUM(E87:H87),"")</f>
      </c>
    </row>
    <row r="88" spans="1:9" ht="15" customHeight="1">
      <c r="A88" s="249"/>
      <c r="B88" s="290" t="s">
        <v>99</v>
      </c>
      <c r="C88" s="196">
        <f>IF('Eingabe der Werte'!G55&gt;0,'Eingabe der Werte'!G55,"")</f>
      </c>
      <c r="D88" s="195"/>
      <c r="E88" s="186">
        <f>IF(C88="","",C88*F7)</f>
      </c>
      <c r="F88" s="188"/>
      <c r="G88" s="191"/>
      <c r="H88" s="189"/>
      <c r="I88" s="190">
        <f>IF(SUM(E88:H88)&gt;0,SUM(E88:H88),"")</f>
      </c>
    </row>
    <row r="89" spans="1:9" ht="15.75" customHeight="1">
      <c r="A89" s="249"/>
      <c r="B89" s="290" t="s">
        <v>100</v>
      </c>
      <c r="C89" s="196">
        <f>IF('Eingabe der Werte'!H55&gt;0,'Eingabe der Werte'!H55,"")</f>
      </c>
      <c r="D89" s="197"/>
      <c r="E89" s="186">
        <f>IF(C89="","",C89*G7)</f>
      </c>
      <c r="F89" s="189"/>
      <c r="G89" s="192"/>
      <c r="H89" s="189"/>
      <c r="I89" s="190">
        <f>IF(SUM(E89:H89)&gt;0,SUM(E89:H89),"")</f>
      </c>
    </row>
    <row r="90" spans="1:256" s="3" customFormat="1" ht="13.5" thickBot="1">
      <c r="A90" s="269"/>
      <c r="B90" s="291"/>
      <c r="C90" s="175"/>
      <c r="D90" s="38"/>
      <c r="E90" s="77"/>
      <c r="F90" s="38"/>
      <c r="G90" s="38"/>
      <c r="H90" s="176"/>
      <c r="I90" s="1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s="3" customFormat="1" ht="13.5" thickBot="1">
      <c r="A91" s="292"/>
      <c r="B91" s="293" t="s">
        <v>101</v>
      </c>
      <c r="C91" s="198" t="e">
        <f>SUM(C85:C89)/(5-COUNTBLANK(C85:C89))</f>
        <v>#DIV/0!</v>
      </c>
      <c r="D91" s="199"/>
      <c r="E91" s="200" t="e">
        <f>SUM(E85:E89)/(5-COUNTBLANK(E85:E89))</f>
        <v>#DIV/0!</v>
      </c>
      <c r="F91" s="201"/>
      <c r="G91" s="202"/>
      <c r="H91" s="203"/>
      <c r="I91" s="204" t="e">
        <f>SUM(I85:I89)/(5-COUNTBLANK(I85:I89))</f>
        <v>#DIV/0!</v>
      </c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</row>
    <row r="92" spans="1:9" ht="13.5" thickBot="1">
      <c r="A92" s="3"/>
      <c r="B92" s="39"/>
      <c r="C92" s="40"/>
      <c r="D92" s="3"/>
      <c r="E92" s="41"/>
      <c r="F92" s="41"/>
      <c r="G92" s="41"/>
      <c r="I92" s="53"/>
    </row>
    <row r="93" spans="1:256" s="3" customFormat="1" ht="16.5" thickBot="1">
      <c r="A93" s="294" t="s">
        <v>249</v>
      </c>
      <c r="B93" s="295"/>
      <c r="C93" s="296"/>
      <c r="D93" s="295"/>
      <c r="E93" s="297"/>
      <c r="F93" s="297"/>
      <c r="G93" s="298"/>
      <c r="H93" s="299"/>
      <c r="I93" s="205" t="e">
        <f>I68+I91</f>
        <v>#DIV/0!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</row>
    <row r="94" spans="1:256" s="3" customFormat="1" ht="13.5" thickBot="1">
      <c r="A94" s="11"/>
      <c r="B94" s="39"/>
      <c r="C94" s="42"/>
      <c r="E94" s="41"/>
      <c r="G94" s="68"/>
      <c r="I94" s="1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</row>
    <row r="95" spans="1:256" s="3" customFormat="1" ht="12.75">
      <c r="A95" s="245"/>
      <c r="B95" s="300" t="s">
        <v>102</v>
      </c>
      <c r="C95" s="206" t="e">
        <f>C70</f>
        <v>#DIV/0!</v>
      </c>
      <c r="D95" s="85" t="s">
        <v>103</v>
      </c>
      <c r="E95" s="10"/>
      <c r="F95" s="103"/>
      <c r="G95" s="184"/>
      <c r="H95" s="185"/>
      <c r="I95" s="11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</row>
    <row r="96" spans="1:256" s="3" customFormat="1" ht="13.5" thickBot="1">
      <c r="A96" s="269"/>
      <c r="B96" s="301" t="s">
        <v>104</v>
      </c>
      <c r="C96" s="207" t="e">
        <f>C91</f>
        <v>#DIV/0!</v>
      </c>
      <c r="D96" s="83"/>
      <c r="E96" s="11"/>
      <c r="F96" s="104"/>
      <c r="G96" s="182"/>
      <c r="H96" s="183"/>
      <c r="I96" s="181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</row>
    <row r="97" spans="1:256" s="3" customFormat="1" ht="16.5" thickBot="1">
      <c r="A97" s="245"/>
      <c r="B97" s="302" t="s">
        <v>105</v>
      </c>
      <c r="C97" s="206" t="e">
        <f>SUM(C95:C96)</f>
        <v>#DIV/0!</v>
      </c>
      <c r="D97" s="180"/>
      <c r="E97" s="208" t="e">
        <f>C97*((SUM(C7:G7)/(5-COUNTBLANK(C7:G7))))</f>
        <v>#DIV/0!</v>
      </c>
      <c r="F97" s="209" t="e">
        <f>F79</f>
        <v>#DIV/0!</v>
      </c>
      <c r="G97" s="210" t="e">
        <f>G79</f>
        <v>#DIV/0!</v>
      </c>
      <c r="H97" s="210" t="e">
        <f>H79</f>
        <v>#DIV/0!</v>
      </c>
      <c r="I97" s="8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</row>
    <row r="98" spans="1:256" s="3" customFormat="1" ht="16.5" thickBot="1">
      <c r="A98" s="303"/>
      <c r="B98" s="304"/>
      <c r="C98" s="306"/>
      <c r="D98" s="298"/>
      <c r="E98" s="298"/>
      <c r="F98" s="307"/>
      <c r="G98" s="308"/>
      <c r="H98" s="309" t="s">
        <v>106</v>
      </c>
      <c r="I98" s="205" t="e">
        <f>SUM(E97:H97)</f>
        <v>#DIV/0!</v>
      </c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</row>
    <row r="99" spans="1:256" s="3" customFormat="1" ht="16.5" thickBot="1">
      <c r="A99" s="303"/>
      <c r="B99" s="305"/>
      <c r="C99" s="310"/>
      <c r="D99" s="298"/>
      <c r="E99" s="298"/>
      <c r="F99" s="311"/>
      <c r="G99" s="311"/>
      <c r="H99" s="312" t="s">
        <v>107</v>
      </c>
      <c r="I99" s="211" t="e">
        <f>I98-I93</f>
        <v>#DIV/0!</v>
      </c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</row>
    <row r="100" spans="10:256" s="3" customFormat="1" ht="12.75"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</row>
    <row r="101" spans="1:256" s="3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</row>
    <row r="102" spans="1:256" s="3" customFormat="1" ht="12.75">
      <c r="A102" s="60" t="s">
        <v>108</v>
      </c>
      <c r="B102" s="1"/>
      <c r="C102" s="1"/>
      <c r="D102" s="1"/>
      <c r="E102" s="1"/>
      <c r="F102" s="1"/>
      <c r="G102" s="1"/>
      <c r="H102" s="1"/>
      <c r="I102" s="1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</row>
    <row r="103" spans="1:256" s="3" customFormat="1" ht="12.75">
      <c r="A103" s="2" t="s">
        <v>195</v>
      </c>
      <c r="B103" s="1"/>
      <c r="C103" s="1"/>
      <c r="D103" s="1"/>
      <c r="E103" s="1"/>
      <c r="F103" s="1"/>
      <c r="G103" s="1"/>
      <c r="H103" s="1"/>
      <c r="I103" s="1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</row>
    <row r="104" spans="1:256" s="3" customFormat="1" ht="12.75">
      <c r="A104" s="2" t="s">
        <v>109</v>
      </c>
      <c r="B104" s="1"/>
      <c r="C104" s="1"/>
      <c r="D104" s="1"/>
      <c r="E104" s="1"/>
      <c r="F104" s="1"/>
      <c r="G104" s="1"/>
      <c r="H104" s="1"/>
      <c r="I104" s="1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s="3" customFormat="1" ht="12.75">
      <c r="A105" s="2" t="s">
        <v>159</v>
      </c>
      <c r="B105" s="1"/>
      <c r="C105" s="1"/>
      <c r="D105" s="1"/>
      <c r="E105" s="1"/>
      <c r="F105" s="1"/>
      <c r="G105" s="1"/>
      <c r="H105" s="1"/>
      <c r="I105" s="1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3" customFormat="1" ht="12.75">
      <c r="A106" s="2" t="s">
        <v>160</v>
      </c>
      <c r="B106" s="1"/>
      <c r="C106" s="1"/>
      <c r="D106" s="1"/>
      <c r="E106" s="1"/>
      <c r="F106" s="1"/>
      <c r="G106" s="1"/>
      <c r="H106" s="1"/>
      <c r="I106" s="1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</row>
    <row r="107" spans="1:256" s="3" customFormat="1" ht="12.75">
      <c r="A107" s="43" t="s">
        <v>110</v>
      </c>
      <c r="B107" s="1"/>
      <c r="C107" s="44"/>
      <c r="D107" s="44"/>
      <c r="E107" s="44"/>
      <c r="F107" s="44"/>
      <c r="G107" s="44"/>
      <c r="H107" s="44"/>
      <c r="I107" s="44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</row>
    <row r="108" spans="1:256" s="3" customFormat="1" ht="12.75">
      <c r="A108" s="43" t="s">
        <v>111</v>
      </c>
      <c r="B108" s="1"/>
      <c r="C108" s="44"/>
      <c r="D108" s="44"/>
      <c r="E108" s="44"/>
      <c r="F108" s="44"/>
      <c r="G108" s="44"/>
      <c r="H108" s="44"/>
      <c r="I108" s="44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</row>
    <row r="109" spans="1:256" s="3" customFormat="1" ht="12.75">
      <c r="A109" s="13" t="s">
        <v>112</v>
      </c>
      <c r="B109" s="1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  <c r="IO109" s="43"/>
      <c r="IP109" s="43"/>
      <c r="IQ109" s="43"/>
      <c r="IR109" s="43"/>
      <c r="IS109" s="43"/>
      <c r="IT109" s="43"/>
      <c r="IU109" s="43"/>
      <c r="IV109" s="43"/>
    </row>
    <row r="110" spans="1:256" s="3" customFormat="1" ht="12.75">
      <c r="A110" s="13"/>
      <c r="B110" s="1"/>
      <c r="C110" s="1"/>
      <c r="D110" s="1"/>
      <c r="E110" s="1"/>
      <c r="F110" s="1"/>
      <c r="G110" s="1"/>
      <c r="H110" s="1"/>
      <c r="I110" s="1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3" customFormat="1" ht="12.75">
      <c r="A111" s="1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s="3" customFormat="1" ht="12.75">
      <c r="A112" s="1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</row>
    <row r="113" spans="1:256" s="3" customFormat="1" ht="12.75">
      <c r="A113" s="1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s="3" customFormat="1" ht="15.75">
      <c r="A114" s="13"/>
      <c r="B114" s="51" t="s">
        <v>113</v>
      </c>
      <c r="C114" s="51"/>
      <c r="D114" s="51"/>
      <c r="E114" s="51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</row>
    <row r="115" spans="1:256" s="3" customFormat="1" ht="15.75">
      <c r="A115" s="1"/>
      <c r="B115" s="51" t="s">
        <v>114</v>
      </c>
      <c r="C115" s="51"/>
      <c r="D115" s="51"/>
      <c r="E115" s="51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s="3" customFormat="1" ht="12.75">
      <c r="A116" s="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</row>
    <row r="117" spans="1:256" s="3" customFormat="1" ht="12.75">
      <c r="A117" s="13" t="s">
        <v>115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256" s="3" customFormat="1" ht="12.75">
      <c r="A118" s="13" t="s">
        <v>116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</row>
    <row r="119" spans="1:256" s="3" customFormat="1" ht="12.75">
      <c r="A119" s="1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</row>
    <row r="120" spans="1:256" s="3" customFormat="1" ht="12.75">
      <c r="A120" s="13"/>
      <c r="C120" s="436" t="s">
        <v>227</v>
      </c>
      <c r="D120" s="17" t="s">
        <v>49</v>
      </c>
      <c r="E120" s="437" t="s">
        <v>228</v>
      </c>
      <c r="F120" s="43"/>
      <c r="G120" s="43"/>
      <c r="H120" s="66" t="s">
        <v>118</v>
      </c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</row>
    <row r="121" spans="1:256" s="3" customFormat="1" ht="10.5" customHeight="1">
      <c r="A121" s="1"/>
      <c r="C121" s="12" t="s">
        <v>119</v>
      </c>
      <c r="D121" s="43"/>
      <c r="E121" s="43" t="s">
        <v>52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3"/>
      <c r="IS121" s="43"/>
      <c r="IT121" s="43"/>
      <c r="IU121" s="43"/>
      <c r="IV121" s="43"/>
    </row>
    <row r="122" spans="1:256" s="3" customFormat="1" ht="12.75">
      <c r="A122" s="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</row>
    <row r="123" spans="1:256" s="3" customFormat="1" ht="12.75">
      <c r="A123" s="13" t="s">
        <v>120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1:256" s="3" customFormat="1" ht="12.75">
      <c r="A124" s="13" t="s">
        <v>121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</row>
    <row r="125" spans="1:9" ht="12.75">
      <c r="A125" s="13" t="s">
        <v>122</v>
      </c>
      <c r="B125" s="43"/>
      <c r="C125" s="43"/>
      <c r="D125" s="43"/>
      <c r="E125" s="45"/>
      <c r="F125" s="43"/>
      <c r="G125" s="43"/>
      <c r="H125" s="43"/>
      <c r="I125" s="43"/>
    </row>
    <row r="126" spans="1:9" ht="12.75">
      <c r="A126" s="13"/>
      <c r="B126" s="45"/>
      <c r="C126" s="43"/>
      <c r="D126" s="43"/>
      <c r="E126" s="43"/>
      <c r="F126" s="43"/>
      <c r="G126" s="43"/>
      <c r="H126" s="43"/>
      <c r="I126" s="43"/>
    </row>
    <row r="127" spans="1:9" ht="12.75">
      <c r="A127" s="13"/>
      <c r="B127" s="45"/>
      <c r="C127" s="43" t="s">
        <v>117</v>
      </c>
      <c r="D127" s="43"/>
      <c r="E127" s="43"/>
      <c r="F127" s="43"/>
      <c r="G127" s="43"/>
      <c r="H127" s="43"/>
      <c r="I127" s="43"/>
    </row>
    <row r="128" spans="1:9" ht="12.75">
      <c r="A128" s="13"/>
      <c r="B128" s="48" t="s">
        <v>123</v>
      </c>
      <c r="C128" s="43" t="s">
        <v>124</v>
      </c>
      <c r="D128" s="43"/>
      <c r="E128" s="43"/>
      <c r="F128" s="43"/>
      <c r="G128" s="43"/>
      <c r="H128" s="43"/>
      <c r="I128" s="43"/>
    </row>
    <row r="129" spans="1:9" ht="12.75" customHeight="1">
      <c r="A129" s="13"/>
      <c r="B129" s="48" t="s">
        <v>49</v>
      </c>
      <c r="C129" s="49" t="s">
        <v>125</v>
      </c>
      <c r="D129" s="49"/>
      <c r="E129" s="49"/>
      <c r="F129" s="43"/>
      <c r="G129" s="43"/>
      <c r="H129" s="66" t="s">
        <v>126</v>
      </c>
      <c r="I129" s="43"/>
    </row>
    <row r="130" spans="1:9" ht="14.25" customHeight="1">
      <c r="A130" s="13"/>
      <c r="B130" s="48" t="s">
        <v>127</v>
      </c>
      <c r="C130" s="43" t="s">
        <v>128</v>
      </c>
      <c r="D130" s="43"/>
      <c r="E130" s="43"/>
      <c r="F130" s="43"/>
      <c r="G130" s="45"/>
      <c r="H130" s="43"/>
      <c r="I130" s="43"/>
    </row>
    <row r="131" spans="1:9" ht="13.5" thickBot="1">
      <c r="A131" s="1"/>
      <c r="B131" s="12" t="s">
        <v>49</v>
      </c>
      <c r="C131" s="50" t="s">
        <v>129</v>
      </c>
      <c r="D131" s="50"/>
      <c r="E131" s="50"/>
      <c r="F131" s="43"/>
      <c r="G131" s="43"/>
      <c r="H131" s="43"/>
      <c r="I131" s="43"/>
    </row>
    <row r="132" spans="1:9" ht="13.5" thickTop="1">
      <c r="A132" s="1"/>
      <c r="B132" s="43"/>
      <c r="C132" s="43"/>
      <c r="D132" s="43"/>
      <c r="E132" s="43"/>
      <c r="F132" s="43"/>
      <c r="G132" s="43"/>
      <c r="H132" s="43"/>
      <c r="I132" s="45"/>
    </row>
    <row r="133" spans="1:9" ht="12.75">
      <c r="A133" s="13" t="s">
        <v>130</v>
      </c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13" t="s">
        <v>131</v>
      </c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13" t="s">
        <v>132</v>
      </c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6" t="s">
        <v>133</v>
      </c>
      <c r="B136" s="43"/>
      <c r="C136" s="43"/>
      <c r="D136" s="43"/>
      <c r="E136" s="43"/>
      <c r="F136" s="43"/>
      <c r="G136" s="43"/>
      <c r="H136" s="43"/>
      <c r="I136" s="43"/>
    </row>
    <row r="137" spans="1:4" ht="12.75">
      <c r="A137" s="1" t="s">
        <v>134</v>
      </c>
      <c r="B137" s="47"/>
      <c r="D137" s="47"/>
    </row>
    <row r="138" ht="12.75">
      <c r="A138" s="1"/>
    </row>
    <row r="139" spans="1:2" ht="12.75">
      <c r="A139" s="1"/>
      <c r="B139" s="3"/>
    </row>
    <row r="140" spans="1:10" ht="15">
      <c r="A140" s="386"/>
      <c r="B140" s="3"/>
      <c r="C140" s="394"/>
      <c r="D140" s="17"/>
      <c r="E140" s="212"/>
      <c r="F140" s="17"/>
      <c r="G140" s="212"/>
      <c r="H140" s="3"/>
      <c r="I140" s="3"/>
      <c r="J140" s="3"/>
    </row>
    <row r="141" spans="1:11" ht="15">
      <c r="A141" s="345"/>
      <c r="B141" s="3"/>
      <c r="C141" s="416"/>
      <c r="D141" s="17"/>
      <c r="E141" s="212"/>
      <c r="F141" s="17"/>
      <c r="G141" s="212"/>
      <c r="H141" s="3"/>
      <c r="I141" s="3"/>
      <c r="J141" s="3"/>
      <c r="K141" s="3"/>
    </row>
    <row r="142" spans="1:10" ht="15">
      <c r="A142" s="393"/>
      <c r="B142" s="55"/>
      <c r="C142" s="394"/>
      <c r="D142" s="395"/>
      <c r="E142" s="346"/>
      <c r="F142" s="395"/>
      <c r="G142" s="346"/>
      <c r="H142" s="55"/>
      <c r="I142" s="55"/>
      <c r="J142" s="56"/>
    </row>
    <row r="143" spans="1:10" ht="15">
      <c r="A143" s="419"/>
      <c r="B143" s="444" t="str">
        <f>IF('Eingabe der Werte'!D91=0,"Ermittlung der Einsparungen in einem Projektjahr ohne Korrektur auf Grund baulicher u.o. Nutzungs-Änderungen","Ermittlung der Einsparungen in einem Projektjahr mit Korrektur auf Grund baulicher u.o. Nutzungs-Änderungen")</f>
        <v>Ermittlung der Einsparungen in einem Projektjahr ohne Korrektur auf Grund baulicher u.o. Nutzungs-Änderungen</v>
      </c>
      <c r="C143" s="39"/>
      <c r="E143" s="420"/>
      <c r="F143" s="3"/>
      <c r="G143" s="152"/>
      <c r="H143" s="152"/>
      <c r="I143" s="327"/>
      <c r="J143" s="340"/>
    </row>
    <row r="144" spans="1:10" ht="15">
      <c r="A144" s="443"/>
      <c r="B144" s="3"/>
      <c r="C144" s="394"/>
      <c r="D144" s="17"/>
      <c r="E144" s="212"/>
      <c r="F144" s="17"/>
      <c r="G144" s="212"/>
      <c r="H144" s="3"/>
      <c r="I144" s="3"/>
      <c r="J144" s="56"/>
    </row>
    <row r="145" spans="1:10" ht="12.75">
      <c r="A145" s="396"/>
      <c r="B145" s="26" t="s">
        <v>135</v>
      </c>
      <c r="C145" s="26"/>
      <c r="D145" s="438">
        <f>'Eingabe der Werte'!D84</f>
        <v>0</v>
      </c>
      <c r="E145" s="26" t="s">
        <v>27</v>
      </c>
      <c r="F145" s="17"/>
      <c r="G145" s="212"/>
      <c r="H145" s="3"/>
      <c r="I145" s="3"/>
      <c r="J145" s="56"/>
    </row>
    <row r="146" spans="1:10" ht="12.75">
      <c r="A146" s="56"/>
      <c r="B146" s="439" t="s">
        <v>229</v>
      </c>
      <c r="C146" s="439"/>
      <c r="D146" s="440">
        <f>'Eingabe der Werte'!D65</f>
        <v>3877</v>
      </c>
      <c r="E146" s="439" t="s">
        <v>27</v>
      </c>
      <c r="F146" s="3"/>
      <c r="G146" s="3"/>
      <c r="H146" s="3"/>
      <c r="I146" s="3"/>
      <c r="J146" s="56"/>
    </row>
    <row r="147" spans="1:10" ht="12.75">
      <c r="A147" s="396"/>
      <c r="B147" s="26"/>
      <c r="C147" s="26"/>
      <c r="D147" s="26"/>
      <c r="E147" s="26"/>
      <c r="F147" s="397"/>
      <c r="G147" s="398"/>
      <c r="H147" s="26"/>
      <c r="I147" s="26"/>
      <c r="J147" s="56"/>
    </row>
    <row r="148" spans="1:10" ht="12.75">
      <c r="A148" s="56"/>
      <c r="B148" s="3"/>
      <c r="C148" s="399" t="s">
        <v>70</v>
      </c>
      <c r="D148" s="3"/>
      <c r="E148" s="400"/>
      <c r="F148" s="3"/>
      <c r="G148" s="400"/>
      <c r="H148" s="3"/>
      <c r="I148" s="330" t="s">
        <v>136</v>
      </c>
      <c r="J148" s="56"/>
    </row>
    <row r="149" spans="1:10" ht="12.75">
      <c r="A149" s="56"/>
      <c r="C149" s="31"/>
      <c r="D149" s="3"/>
      <c r="E149" s="31"/>
      <c r="F149" s="3"/>
      <c r="G149" s="401"/>
      <c r="H149" s="3"/>
      <c r="I149" s="330" t="s">
        <v>137</v>
      </c>
      <c r="J149" s="56"/>
    </row>
    <row r="150" spans="1:10" ht="12.75">
      <c r="A150" s="56"/>
      <c r="B150" s="3"/>
      <c r="C150" s="31"/>
      <c r="D150" s="3"/>
      <c r="E150" s="31"/>
      <c r="F150" s="3"/>
      <c r="G150" s="31"/>
      <c r="H150" s="402" t="s">
        <v>138</v>
      </c>
      <c r="I150" s="330" t="s">
        <v>139</v>
      </c>
      <c r="J150" s="56"/>
    </row>
    <row r="151" spans="1:10" ht="12.75">
      <c r="A151" s="56"/>
      <c r="B151" s="69" t="s">
        <v>165</v>
      </c>
      <c r="C151" s="197" t="e">
        <f>IF('Eingabe der Werte'!D91=0,Modellrechnung!C95*Modellrechnung!D145/Modellrechnung!D146,'Eingabe der Werte'!D89*Modellrechnung!D145/Modellrechnung!D146)</f>
        <v>#DIV/0!</v>
      </c>
      <c r="D151" s="3"/>
      <c r="E151" s="31"/>
      <c r="F151" s="17" t="s">
        <v>196</v>
      </c>
      <c r="G151" s="31"/>
      <c r="H151" s="402" t="s">
        <v>141</v>
      </c>
      <c r="I151" s="330" t="s">
        <v>142</v>
      </c>
      <c r="J151" s="56"/>
    </row>
    <row r="152" spans="1:10" ht="15">
      <c r="A152" s="345" t="s">
        <v>123</v>
      </c>
      <c r="B152" s="69" t="s">
        <v>57</v>
      </c>
      <c r="C152" s="197" t="e">
        <f>IF('Eingabe der Werte'!D91=0,C96,'Eingabe der Werte'!D90)</f>
        <v>#DIV/0!</v>
      </c>
      <c r="D152" s="3"/>
      <c r="E152" s="403" t="s">
        <v>58</v>
      </c>
      <c r="F152" s="397" t="s">
        <v>143</v>
      </c>
      <c r="G152" s="403" t="s">
        <v>140</v>
      </c>
      <c r="H152" s="404" t="s">
        <v>144</v>
      </c>
      <c r="I152" s="405" t="s">
        <v>145</v>
      </c>
      <c r="J152" s="56"/>
    </row>
    <row r="153" spans="1:10" ht="15">
      <c r="A153" s="345" t="s">
        <v>49</v>
      </c>
      <c r="B153" s="406" t="s">
        <v>218</v>
      </c>
      <c r="C153" s="214" t="e">
        <f>C151+C152</f>
        <v>#DIV/0!</v>
      </c>
      <c r="D153" s="26"/>
      <c r="E153" s="407" t="e">
        <f>C153*((SUM(C7:G7)/(5-COUNTBLANK(C7:G7))))</f>
        <v>#DIV/0!</v>
      </c>
      <c r="F153" s="398" t="e">
        <f>((SUM(C8:G8)/(5-COUNTBLANK(C8:G8))))*((SUM(C9:G9)/(5-COUNTBLANK(C9:G9))))</f>
        <v>#DIV/0!</v>
      </c>
      <c r="G153" s="408" t="e">
        <f>G68</f>
        <v>#DIV/0!</v>
      </c>
      <c r="H153" s="409" t="e">
        <f>H68</f>
        <v>#DIV/0!</v>
      </c>
      <c r="I153" s="465" t="e">
        <f>SUM(E153:H153)</f>
        <v>#DIV/0!</v>
      </c>
      <c r="J153" s="56"/>
    </row>
    <row r="154" spans="1:10" ht="15">
      <c r="A154" s="345" t="s">
        <v>127</v>
      </c>
      <c r="B154" s="69" t="s">
        <v>146</v>
      </c>
      <c r="C154" s="410"/>
      <c r="D154" s="3"/>
      <c r="E154" s="3"/>
      <c r="F154" s="3"/>
      <c r="G154" s="3"/>
      <c r="H154" s="3" t="s">
        <v>238</v>
      </c>
      <c r="I154" s="3"/>
      <c r="J154" s="56"/>
    </row>
    <row r="155" spans="1:10" ht="12.75">
      <c r="A155" s="396"/>
      <c r="B155" s="69" t="s">
        <v>162</v>
      </c>
      <c r="C155" s="410"/>
      <c r="D155" s="3"/>
      <c r="E155" s="3"/>
      <c r="F155" s="3"/>
      <c r="G155" s="3"/>
      <c r="H155" s="3"/>
      <c r="I155" s="3"/>
      <c r="J155" s="56"/>
    </row>
    <row r="156" spans="1:10" ht="12.75">
      <c r="A156" s="396"/>
      <c r="B156" s="70" t="s">
        <v>161</v>
      </c>
      <c r="C156" s="410">
        <f>'Eingabe der Werte'!D71</f>
        <v>0</v>
      </c>
      <c r="D156" s="3"/>
      <c r="E156" s="3"/>
      <c r="F156" s="3"/>
      <c r="G156" s="3"/>
      <c r="H156" s="3"/>
      <c r="I156" s="3"/>
      <c r="J156" s="56"/>
    </row>
    <row r="157" spans="1:10" ht="12.75">
      <c r="A157" s="396"/>
      <c r="B157" s="70" t="s">
        <v>0</v>
      </c>
      <c r="C157" s="410">
        <f>'Eingabe der Werte'!D74</f>
        <v>0</v>
      </c>
      <c r="D157" s="3"/>
      <c r="E157" s="3"/>
      <c r="F157" s="3"/>
      <c r="G157" s="3"/>
      <c r="H157" s="3"/>
      <c r="I157" s="3"/>
      <c r="J157" s="56"/>
    </row>
    <row r="158" spans="1:10" ht="12.75">
      <c r="A158" s="396"/>
      <c r="B158" s="411" t="s">
        <v>163</v>
      </c>
      <c r="C158" s="412">
        <f>C156+C157</f>
        <v>0</v>
      </c>
      <c r="D158" s="381"/>
      <c r="E158" s="462" t="e">
        <f>C158*H7</f>
        <v>#VALUE!</v>
      </c>
      <c r="F158" s="462" t="e">
        <f>H8*H9</f>
        <v>#VALUE!</v>
      </c>
      <c r="G158" s="462">
        <f>H13</f>
      </c>
      <c r="H158" s="462">
        <f>'Eingabe der Werte'!D82</f>
        <v>0</v>
      </c>
      <c r="I158" s="462" t="e">
        <f>SUM(E158:H158)</f>
        <v>#VALUE!</v>
      </c>
      <c r="J158" s="56"/>
    </row>
    <row r="159" spans="1:10" ht="15">
      <c r="A159" s="345" t="s">
        <v>49</v>
      </c>
      <c r="B159" s="3" t="s">
        <v>199</v>
      </c>
      <c r="C159" s="410"/>
      <c r="D159" s="17"/>
      <c r="E159" s="3"/>
      <c r="F159" s="17"/>
      <c r="G159" s="212"/>
      <c r="H159" s="3"/>
      <c r="I159" s="3"/>
      <c r="J159" s="56"/>
    </row>
    <row r="160" spans="1:10" ht="12.75">
      <c r="A160" s="413"/>
      <c r="B160" s="69" t="e">
        <f>IF(C160&lt;0,"Heizwärmemehrverbrauch","Heizwärmeeinsparung")</f>
        <v>#DIV/0!</v>
      </c>
      <c r="C160" s="410" t="e">
        <f>C151-C156</f>
        <v>#DIV/0!</v>
      </c>
      <c r="D160" s="17"/>
      <c r="E160" s="212"/>
      <c r="F160" s="17"/>
      <c r="H160" s="3"/>
      <c r="I160" s="212"/>
      <c r="J160" s="56"/>
    </row>
    <row r="161" spans="1:10" ht="12.75">
      <c r="A161" s="56"/>
      <c r="B161" s="69" t="e">
        <f>IF(C161&lt;0,"Warmwassermehrverbrauch","Warmwassereinsparung")</f>
        <v>#DIV/0!</v>
      </c>
      <c r="C161" s="410" t="e">
        <f>C152-C157</f>
        <v>#DIV/0!</v>
      </c>
      <c r="D161" s="17"/>
      <c r="E161" s="212"/>
      <c r="F161" s="17"/>
      <c r="H161" s="3"/>
      <c r="I161" s="414"/>
      <c r="J161" s="56"/>
    </row>
    <row r="162" spans="1:10" ht="12.75">
      <c r="A162" s="56"/>
      <c r="B162" s="69" t="s">
        <v>197</v>
      </c>
      <c r="C162" s="415"/>
      <c r="D162" s="3"/>
      <c r="E162" s="3"/>
      <c r="F162" s="17"/>
      <c r="H162" s="3"/>
      <c r="I162" s="402"/>
      <c r="J162" s="56"/>
    </row>
    <row r="163" spans="1:10" ht="13.5" thickBot="1">
      <c r="A163" s="80"/>
      <c r="B163" s="406" t="e">
        <f>IF(C163&lt;0,"gesamter Mehrverbrauch","gesamte Einsparung")</f>
        <v>#DIV/0!</v>
      </c>
      <c r="C163" s="448" t="e">
        <f>C153-C158</f>
        <v>#DIV/0!</v>
      </c>
      <c r="D163" s="445"/>
      <c r="E163" s="446"/>
      <c r="F163" s="447"/>
      <c r="G163" s="439"/>
      <c r="H163" s="463"/>
      <c r="I163" s="464" t="e">
        <f>I153-I158</f>
        <v>#DIV/0!</v>
      </c>
      <c r="J163" s="56"/>
    </row>
    <row r="164" spans="1:9" ht="13.5" thickTop="1">
      <c r="A164" s="1"/>
      <c r="H164" s="54" t="s">
        <v>148</v>
      </c>
      <c r="I164" s="37"/>
    </row>
    <row r="165" spans="1:10" ht="12.75">
      <c r="A165" s="26"/>
      <c r="B165" s="26"/>
      <c r="C165" s="26"/>
      <c r="D165" s="3"/>
      <c r="E165" s="3"/>
      <c r="F165" s="3"/>
      <c r="H165" s="56" t="s">
        <v>168</v>
      </c>
      <c r="I165" s="37"/>
      <c r="J165" s="3"/>
    </row>
    <row r="166" spans="1:10" ht="12.75">
      <c r="A166" s="442" t="s">
        <v>166</v>
      </c>
      <c r="C166" s="417"/>
      <c r="D166" s="56"/>
      <c r="E166" s="17"/>
      <c r="F166" s="3"/>
      <c r="H166" s="80" t="s">
        <v>169</v>
      </c>
      <c r="I166" s="93"/>
      <c r="J166" s="3"/>
    </row>
    <row r="167" spans="1:10" ht="12.75">
      <c r="A167" s="442" t="s">
        <v>167</v>
      </c>
      <c r="B167" s="3" t="s">
        <v>230</v>
      </c>
      <c r="C167" s="330"/>
      <c r="D167" s="56"/>
      <c r="E167" s="17"/>
      <c r="F167" s="3"/>
      <c r="I167" s="3"/>
      <c r="J167" s="3"/>
    </row>
    <row r="168" spans="1:10" ht="12.75">
      <c r="A168" s="56"/>
      <c r="B168" s="3" t="s">
        <v>231</v>
      </c>
      <c r="C168" s="330"/>
      <c r="D168" s="56"/>
      <c r="E168" s="212"/>
      <c r="F168" s="3"/>
      <c r="G168" s="3"/>
      <c r="H168" s="3"/>
      <c r="I168" s="3"/>
      <c r="J168" s="3"/>
    </row>
    <row r="169" spans="1:10" ht="15" customHeight="1">
      <c r="A169" s="56"/>
      <c r="B169" s="3" t="s">
        <v>232</v>
      </c>
      <c r="C169" s="330"/>
      <c r="D169" s="56"/>
      <c r="E169" s="17"/>
      <c r="F169" s="3"/>
      <c r="G169" s="3"/>
      <c r="H169" s="3"/>
      <c r="I169" s="3"/>
      <c r="J169" s="3"/>
    </row>
    <row r="170" spans="1:10" ht="12.75">
      <c r="A170" s="330"/>
      <c r="B170" s="1" t="s">
        <v>233</v>
      </c>
      <c r="C170" s="418" t="e">
        <f>I98</f>
        <v>#DIV/0!</v>
      </c>
      <c r="D170" s="56"/>
      <c r="E170" s="3"/>
      <c r="F170" s="3"/>
      <c r="G170" s="3"/>
      <c r="H170" s="3"/>
      <c r="I170" s="3"/>
      <c r="J170" s="3"/>
    </row>
    <row r="171" spans="1:10" ht="12.75">
      <c r="A171" s="330"/>
      <c r="C171" s="330"/>
      <c r="D171" s="56"/>
      <c r="E171" s="3"/>
      <c r="F171" s="3"/>
      <c r="G171" s="3"/>
      <c r="H171" s="3"/>
      <c r="I171" s="3"/>
      <c r="J171" s="3"/>
    </row>
    <row r="172" spans="1:10" ht="15.75">
      <c r="A172" s="317" t="s">
        <v>127</v>
      </c>
      <c r="B172" s="3" t="s">
        <v>220</v>
      </c>
      <c r="C172" s="330"/>
      <c r="D172" s="56"/>
      <c r="E172" s="3"/>
      <c r="F172" s="3"/>
      <c r="G172" s="3"/>
      <c r="H172" s="3"/>
      <c r="I172" s="3"/>
      <c r="J172" s="3"/>
    </row>
    <row r="173" spans="1:10" ht="15.75">
      <c r="A173" s="318"/>
      <c r="B173" s="3" t="s">
        <v>147</v>
      </c>
      <c r="C173" s="330"/>
      <c r="D173" s="56"/>
      <c r="E173" s="3"/>
      <c r="F173" s="3"/>
      <c r="G173" s="3"/>
      <c r="H173" s="3"/>
      <c r="I173" s="3"/>
      <c r="J173" s="3"/>
    </row>
    <row r="174" spans="1:10" ht="12.75">
      <c r="A174" s="330"/>
      <c r="B174" s="3" t="s">
        <v>145</v>
      </c>
      <c r="C174" s="418" t="e">
        <f>I153</f>
        <v>#DIV/0!</v>
      </c>
      <c r="D174" s="56"/>
      <c r="E174" s="3"/>
      <c r="F174" s="3"/>
      <c r="G174" s="3"/>
      <c r="H174" s="3"/>
      <c r="I174" s="3"/>
      <c r="J174" s="3"/>
    </row>
    <row r="175" spans="1:10" ht="15.75">
      <c r="A175" s="318"/>
      <c r="B175" s="26"/>
      <c r="C175" s="405"/>
      <c r="D175" s="56"/>
      <c r="E175" s="3"/>
      <c r="F175" s="3"/>
      <c r="G175" s="3"/>
      <c r="H175" s="3"/>
      <c r="I175" s="3"/>
      <c r="J175" s="3"/>
    </row>
    <row r="176" spans="1:10" ht="15.75">
      <c r="A176" s="317" t="s">
        <v>49</v>
      </c>
      <c r="B176" s="3" t="e">
        <f>IF(C177&lt;0,"Mehrkosten","Einsparungen")</f>
        <v>#DIV/0!</v>
      </c>
      <c r="C176" s="330"/>
      <c r="D176" s="56"/>
      <c r="E176" s="3"/>
      <c r="F176" s="3"/>
      <c r="G176" s="3"/>
      <c r="H176" s="3"/>
      <c r="I176" s="3"/>
      <c r="J176" s="3"/>
    </row>
    <row r="177" spans="1:10" ht="13.5" thickBot="1">
      <c r="A177" s="80"/>
      <c r="B177" s="26" t="e">
        <f>IF(C177&lt;0,"auf Grund eines kälteren Jahres","auf Grund eines wärmeren Jahres")</f>
        <v>#DIV/0!</v>
      </c>
      <c r="C177" s="435" t="e">
        <f>C170-C174</f>
        <v>#DIV/0!</v>
      </c>
      <c r="D177" s="56"/>
      <c r="E177" s="3"/>
      <c r="F177" s="3"/>
      <c r="G177" s="3"/>
      <c r="H177" s="3"/>
      <c r="I177" s="3"/>
      <c r="J177" s="3"/>
    </row>
    <row r="178" ht="13.5" thickTop="1">
      <c r="A178" s="1"/>
    </row>
    <row r="179" spans="1:2" ht="14.25">
      <c r="A179" s="1"/>
      <c r="B179" s="441" t="s">
        <v>108</v>
      </c>
    </row>
    <row r="181" spans="1:7" ht="14.25">
      <c r="A181" s="423"/>
      <c r="B181" s="429" t="e">
        <f>C177</f>
        <v>#DIV/0!</v>
      </c>
      <c r="D181" s="425" t="s">
        <v>221</v>
      </c>
      <c r="E181" s="422" t="e">
        <f>IF(B181&lt;0,"kälteren","wärmeren")</f>
        <v>#DIV/0!</v>
      </c>
      <c r="F181" s="425" t="s">
        <v>222</v>
      </c>
      <c r="G181" s="424" t="e">
        <f>IF(B181&lt;0,"mehr verbraucht.","eingespart.")</f>
        <v>#DIV/0!</v>
      </c>
    </row>
    <row r="182" spans="1:6" ht="14.25">
      <c r="A182" s="213"/>
      <c r="B182" s="430" t="e">
        <f>I163</f>
        <v>#DIV/0!</v>
      </c>
      <c r="C182" s="427"/>
      <c r="E182" s="425" t="s">
        <v>223</v>
      </c>
      <c r="F182" s="426" t="e">
        <f>IF(B182&lt;0,"mehr verbraucht.","eingespart.")</f>
        <v>#DIV/0!</v>
      </c>
    </row>
    <row r="183" spans="1:3" ht="14.25">
      <c r="A183" s="1"/>
      <c r="C183" s="424" t="s">
        <v>234</v>
      </c>
    </row>
    <row r="184" spans="1:3" ht="14.25">
      <c r="A184" s="1"/>
      <c r="C184" s="424" t="s">
        <v>235</v>
      </c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sheetProtection sheet="1" objects="1" scenarios="1"/>
  <printOptions/>
  <pageMargins left="0.1968503937007874" right="0.1968503937007874" top="0.1968503937007874" bottom="0.1968503937007874" header="0" footer="0"/>
  <pageSetup fitToHeight="2" horizontalDpi="600" verticalDpi="600" orientation="portrait" paperSize="9" scale="70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C13" sqref="C13"/>
    </sheetView>
  </sheetViews>
  <sheetFormatPr defaultColWidth="11.421875" defaultRowHeight="12.75"/>
  <cols>
    <col min="1" max="2" width="16.140625" style="1" customWidth="1"/>
    <col min="3" max="16384" width="11.421875" style="1" customWidth="1"/>
  </cols>
  <sheetData>
    <row r="1" spans="3:10" ht="12.75">
      <c r="C1" s="86"/>
      <c r="F1" s="86"/>
      <c r="G1" s="86"/>
      <c r="H1" s="86"/>
      <c r="I1" s="86"/>
      <c r="J1" s="86"/>
    </row>
    <row r="2" ht="12.75">
      <c r="B2" s="1" t="s">
        <v>212</v>
      </c>
    </row>
    <row r="5" spans="2:3" ht="12.75">
      <c r="B5" s="377" t="s">
        <v>149</v>
      </c>
      <c r="C5" s="378">
        <v>3952</v>
      </c>
    </row>
    <row r="6" spans="2:3" ht="12.75">
      <c r="B6" s="379" t="s">
        <v>150</v>
      </c>
      <c r="C6" s="380">
        <v>3978</v>
      </c>
    </row>
    <row r="7" spans="2:3" ht="12.75">
      <c r="B7" s="381" t="s">
        <v>151</v>
      </c>
      <c r="C7" s="380">
        <v>3749</v>
      </c>
    </row>
    <row r="8" spans="2:3" ht="12.75">
      <c r="B8" s="381" t="s">
        <v>152</v>
      </c>
      <c r="C8" s="329">
        <v>4010</v>
      </c>
    </row>
    <row r="9" spans="2:3" ht="12.75">
      <c r="B9" s="381" t="s">
        <v>153</v>
      </c>
      <c r="C9" s="329">
        <v>3720</v>
      </c>
    </row>
    <row r="10" spans="2:3" ht="12.75">
      <c r="B10" s="381" t="s">
        <v>154</v>
      </c>
      <c r="C10" s="329">
        <v>4086</v>
      </c>
    </row>
    <row r="11" spans="2:3" ht="12.75">
      <c r="B11" s="381" t="s">
        <v>155</v>
      </c>
      <c r="C11" s="329">
        <v>3848</v>
      </c>
    </row>
    <row r="12" spans="1:3" ht="12.75">
      <c r="A12" s="87"/>
      <c r="B12" s="381" t="s">
        <v>156</v>
      </c>
      <c r="C12" s="329">
        <v>3877</v>
      </c>
    </row>
    <row r="13" spans="1:3" ht="12.75">
      <c r="A13" s="87"/>
      <c r="B13" s="381" t="s">
        <v>157</v>
      </c>
      <c r="C13" s="329">
        <v>4052</v>
      </c>
    </row>
    <row r="14" spans="1:3" ht="12.75">
      <c r="A14" s="87"/>
      <c r="B14" s="381" t="s">
        <v>158</v>
      </c>
      <c r="C14" s="329">
        <v>3477</v>
      </c>
    </row>
    <row r="15" ht="12.75">
      <c r="A15" s="87"/>
    </row>
    <row r="16" ht="12.75">
      <c r="A16" s="87"/>
    </row>
    <row r="17" ht="12.75">
      <c r="A17" s="87"/>
    </row>
    <row r="18" ht="12.75">
      <c r="A18" s="87"/>
    </row>
    <row r="19" ht="12.75">
      <c r="A19" s="87"/>
    </row>
    <row r="20" ht="12.75">
      <c r="A20" s="87"/>
    </row>
    <row r="21" ht="12.75">
      <c r="A21" s="87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 Magdeburg</dc:creator>
  <cp:keywords/>
  <dc:description/>
  <cp:lastModifiedBy>Energieagentur Sachsen-Anhalt</cp:lastModifiedBy>
  <cp:lastPrinted>2001-01-11T11:33:59Z</cp:lastPrinted>
  <dcterms:created xsi:type="dcterms:W3CDTF">2000-12-13T16:09:41Z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